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izamorano-my.sharepoint.com/personal/mjcalix_zamorano_edu/Documents/Documents/Datos/ZAMORANO/2021/Trimestre 3/BID/Cohorte 8 - Camélidos/Módulos/Módulo 2 - Planeación de Actividades/"/>
    </mc:Choice>
  </mc:AlternateContent>
  <xr:revisionPtr revIDLastSave="0" documentId="8_{7C14EE71-E17E-4D8C-B46C-5E269883EC50}" xr6:coauthVersionLast="47" xr6:coauthVersionMax="47" xr10:uidLastSave="{00000000-0000-0000-0000-000000000000}"/>
  <bookViews>
    <workbookView xWindow="-110" yWindow="-110" windowWidth="19420" windowHeight="10300" activeTab="1" xr2:uid="{BD8D720F-50F1-454B-ADDD-2A7AF6B79AF4}"/>
  </bookViews>
  <sheets>
    <sheet name="Rendimientos &amp; Supuestos " sheetId="1" r:id="rId1"/>
    <sheet name="Distribución Cultivos en Lotes" sheetId="2" r:id="rId2"/>
    <sheet name="Actividades" sheetId="4" r:id="rId3"/>
    <sheet name="Diagrama de Gantt" sheetId="3" r:id="rId4"/>
    <sheet name="Pollos de Engorde" sheetId="5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0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"YVYEVAG37JP25KANFYFVXC23"</definedName>
    <definedName name="_xlnm.Print_Area" localSheetId="2">Actividades!$B$4:$D$75</definedName>
    <definedName name="_xlnm.Print_Area" localSheetId="0">'Rendimientos &amp; Supuestos '!$Q$1:$Q$2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5" l="1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D16" i="3" l="1"/>
  <c r="D18" i="2"/>
  <c r="D12" i="2"/>
  <c r="F18" i="2"/>
  <c r="D22" i="2"/>
  <c r="D21" i="2"/>
  <c r="D20" i="2"/>
  <c r="D19" i="2"/>
  <c r="D17" i="2"/>
  <c r="D16" i="2"/>
  <c r="D11" i="2"/>
  <c r="D10" i="2"/>
  <c r="D9" i="2"/>
  <c r="D8" i="2"/>
  <c r="D7" i="2"/>
  <c r="D6" i="2"/>
  <c r="D5" i="2"/>
  <c r="H17" i="2"/>
  <c r="H16" i="2"/>
  <c r="G17" i="2"/>
  <c r="G16" i="2"/>
  <c r="W9" i="1"/>
  <c r="W8" i="1"/>
  <c r="T26" i="1"/>
  <c r="T19" i="1"/>
  <c r="H14" i="2"/>
  <c r="F17" i="2"/>
  <c r="F16" i="2"/>
  <c r="V9" i="1"/>
  <c r="V8" i="1"/>
  <c r="V11" i="1" s="1"/>
  <c r="U11" i="1"/>
  <c r="L18" i="1"/>
  <c r="P16" i="1"/>
  <c r="O16" i="1"/>
  <c r="N16" i="1"/>
  <c r="M16" i="1"/>
  <c r="P9" i="1"/>
  <c r="O9" i="1"/>
  <c r="N9" i="1"/>
  <c r="L11" i="1"/>
  <c r="M9" i="1"/>
  <c r="Y9" i="1"/>
  <c r="Y8" i="1"/>
  <c r="T27" i="1"/>
  <c r="T20" i="1"/>
  <c r="M18" i="1" l="1"/>
  <c r="N17" i="1" s="1"/>
  <c r="M17" i="1"/>
  <c r="M11" i="1"/>
  <c r="N11" i="1" s="1"/>
  <c r="M10" i="1"/>
  <c r="N18" i="1" l="1"/>
  <c r="N10" i="1"/>
  <c r="O17" i="1"/>
  <c r="O18" i="1"/>
  <c r="O10" i="1"/>
  <c r="O11" i="1" s="1"/>
  <c r="P10" i="1" l="1"/>
  <c r="P11" i="1" s="1"/>
  <c r="P17" i="1"/>
  <c r="P18" i="1" s="1"/>
  <c r="F9" i="1" l="1"/>
  <c r="F8" i="1"/>
  <c r="U17" i="1" s="1"/>
  <c r="U24" i="1" l="1"/>
  <c r="W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H7" authorId="0" shapeId="0" xr:uid="{4EACE756-97E5-4B79-AD88-9A084A668522}">
      <text>
        <r>
          <rPr>
            <b/>
            <sz val="9"/>
            <color indexed="81"/>
            <rFont val="Tahoma"/>
            <family val="2"/>
          </rPr>
          <t>Marvin Josue Calix Morales: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88F43BE2-5577-40C2-A641-A2B2B29BCB26}">
      <text>
        <r>
          <rPr>
            <b/>
            <sz val="9"/>
            <color indexed="81"/>
            <rFont val="Tahoma"/>
            <family val="2"/>
          </rPr>
          <t>Semana (-3)
Arado
Pase rastra peasada
  *Estos servicios ya incluyen el pago del operador del tractor.</t>
        </r>
      </text>
    </comment>
    <comment ref="L7" authorId="0" shapeId="0" xr:uid="{5815A6A8-8349-4031-9DE0-B591EC060C69}">
      <text>
        <r>
          <rPr>
            <b/>
            <sz val="9"/>
            <color indexed="81"/>
            <rFont val="Tahoma"/>
            <family val="2"/>
          </rPr>
          <t xml:space="preserve">Semana (0)
Siembra:
Insumos a usar:
</t>
        </r>
        <r>
          <rPr>
            <sz val="9"/>
            <color indexed="81"/>
            <rFont val="Tahoma"/>
            <family val="2"/>
          </rPr>
          <t xml:space="preserve">  - Semilla
  - Protector
  - 12-24-12
  - Bayfolan</t>
        </r>
        <r>
          <rPr>
            <b/>
            <sz val="9"/>
            <color indexed="81"/>
            <rFont val="Tahoma"/>
            <family val="2"/>
          </rPr>
          <t xml:space="preserve">
Mano de Obra:
</t>
        </r>
        <r>
          <rPr>
            <sz val="9"/>
            <color indexed="81"/>
            <rFont val="Tahoma"/>
            <family val="2"/>
          </rPr>
          <t>-Siembra
-Fertilización</t>
        </r>
        <r>
          <rPr>
            <b/>
            <sz val="9"/>
            <color indexed="81"/>
            <rFont val="Tahoma"/>
            <family val="2"/>
          </rPr>
          <t xml:space="preserve">
Control de malezas:
Isumos:
-Prowl
-Gesaprim 90
Mano de Obra Mecanizada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AN10" authorId="0" shapeId="0" xr:uid="{0727DF8F-4B84-4EEC-A8A0-DA08123E7AFC}">
      <text>
        <r>
          <rPr>
            <b/>
            <sz val="9"/>
            <color indexed="81"/>
            <rFont val="Tahoma"/>
            <family val="2"/>
          </rPr>
          <t xml:space="preserve">Día de sacrificio
</t>
        </r>
      </text>
    </comment>
    <comment ref="BW14" authorId="0" shapeId="0" xr:uid="{B436D6F1-3DE8-46C7-916B-4C4BA7E4BFE7}">
      <text>
        <r>
          <rPr>
            <b/>
            <sz val="9"/>
            <color indexed="81"/>
            <rFont val="Tahoma"/>
            <family val="2"/>
          </rPr>
          <t xml:space="preserve">Día de sacrificio
</t>
        </r>
      </text>
    </comment>
  </commentList>
</comments>
</file>

<file path=xl/sharedStrings.xml><?xml version="1.0" encoding="utf-8"?>
<sst xmlns="http://schemas.openxmlformats.org/spreadsheetml/2006/main" count="341" uniqueCount="153">
  <si>
    <t>Supuestos Técnicos Campo</t>
  </si>
  <si>
    <t>Supuestos Técnicos Planta</t>
  </si>
  <si>
    <t>Demanda de Semillas</t>
  </si>
  <si>
    <t>Cultivo</t>
  </si>
  <si>
    <t>Siembra</t>
  </si>
  <si>
    <t>Rendimiento</t>
  </si>
  <si>
    <t>Humedad a cosecha:</t>
  </si>
  <si>
    <t>(QQ/Ha)</t>
  </si>
  <si>
    <t>Campo (QQ/Ha)</t>
  </si>
  <si>
    <t>Oro (QQ/Ha)</t>
  </si>
  <si>
    <t>Maíz</t>
  </si>
  <si>
    <t>Llega</t>
  </si>
  <si>
    <t>Selección</t>
  </si>
  <si>
    <t>Secado</t>
  </si>
  <si>
    <t>Desgrane</t>
  </si>
  <si>
    <t>Acondicionamiento</t>
  </si>
  <si>
    <t>(QQ oro)</t>
  </si>
  <si>
    <t>(Bolsas)</t>
  </si>
  <si>
    <t>(Ha)</t>
  </si>
  <si>
    <t>Pérdida (%)</t>
  </si>
  <si>
    <t>Soya</t>
  </si>
  <si>
    <t>Semilla</t>
  </si>
  <si>
    <t>Pérdida (QQ)</t>
  </si>
  <si>
    <t>Total</t>
  </si>
  <si>
    <t>Ha</t>
  </si>
  <si>
    <t>QQ Oro</t>
  </si>
  <si>
    <t>X</t>
  </si>
  <si>
    <t>Distribución de Cultivos por Lotes</t>
  </si>
  <si>
    <t>Lote</t>
  </si>
  <si>
    <t>Area (Ha)</t>
  </si>
  <si>
    <t>Ventana de Mercado</t>
  </si>
  <si>
    <t>Fecha Siembra</t>
  </si>
  <si>
    <t>Fecha Cosecha</t>
  </si>
  <si>
    <t>Fecha Inicio Planta</t>
  </si>
  <si>
    <t>Fecha Final Planta</t>
  </si>
  <si>
    <t>Guinope</t>
  </si>
  <si>
    <t>Primera</t>
  </si>
  <si>
    <t>Zona 2</t>
  </si>
  <si>
    <t>Campus Altos</t>
  </si>
  <si>
    <t>San Nicolas</t>
  </si>
  <si>
    <t>Postrera</t>
  </si>
  <si>
    <t>Zona 1</t>
  </si>
  <si>
    <t>Zona 4</t>
  </si>
  <si>
    <t>Zona 3</t>
  </si>
  <si>
    <t>Demanda en Ventanas de Mercado</t>
  </si>
  <si>
    <t>Area del lote (ha)</t>
  </si>
  <si>
    <t>Area a sembrar del lote (ha)</t>
  </si>
  <si>
    <t>Área (Ha)</t>
  </si>
  <si>
    <t>Actividades Cultivo  de Maíz</t>
  </si>
  <si>
    <t>Actividades Cultivo  de Soya</t>
  </si>
  <si>
    <t>Actividad</t>
  </si>
  <si>
    <t>Semana</t>
  </si>
  <si>
    <t>Preparación de Suelo</t>
  </si>
  <si>
    <t>Chapeo</t>
  </si>
  <si>
    <t>Arado</t>
  </si>
  <si>
    <t>Rastra pesada</t>
  </si>
  <si>
    <t>Rastra liviana (2)</t>
  </si>
  <si>
    <t>Aplicación Herbicida</t>
  </si>
  <si>
    <t>Aplicación Insecticida/fungicida (2 + 2)</t>
  </si>
  <si>
    <t>Aplicación Insecticida/fungicida (5)</t>
  </si>
  <si>
    <t>Aplicación foliar</t>
  </si>
  <si>
    <t>Cultivada</t>
  </si>
  <si>
    <t>Acarreo de Cosecha</t>
  </si>
  <si>
    <t>Acarreo de Agua (5)</t>
  </si>
  <si>
    <t>Acarreo de Agua (6)</t>
  </si>
  <si>
    <t>Trilladora mecánica</t>
  </si>
  <si>
    <t>Tratador Gaucho</t>
  </si>
  <si>
    <t>Tratador Crusier</t>
  </si>
  <si>
    <t>Protector Scort</t>
  </si>
  <si>
    <t>12-24-12</t>
  </si>
  <si>
    <t>MO Siembra</t>
  </si>
  <si>
    <t>MO Fertilización</t>
  </si>
  <si>
    <t>Control de Malezas</t>
  </si>
  <si>
    <t>Prowl</t>
  </si>
  <si>
    <t>Flex</t>
  </si>
  <si>
    <t>Gesaprim 90</t>
  </si>
  <si>
    <t>Fusilade</t>
  </si>
  <si>
    <t>Convey</t>
  </si>
  <si>
    <t>MO Herbicida mecanizada</t>
  </si>
  <si>
    <t>MO Herbicida</t>
  </si>
  <si>
    <t>MO Convey</t>
  </si>
  <si>
    <t>MO Flex con Fusilade</t>
  </si>
  <si>
    <t>Control de Plagas</t>
  </si>
  <si>
    <t>Curyom 55EC</t>
  </si>
  <si>
    <t>Connet</t>
  </si>
  <si>
    <t>Mancozeb 80WP</t>
  </si>
  <si>
    <t>Nativo</t>
  </si>
  <si>
    <t>Amistar (2)</t>
  </si>
  <si>
    <t>Proclaim 5SG</t>
  </si>
  <si>
    <t>Engeo</t>
  </si>
  <si>
    <t>MO Aplicaciones</t>
  </si>
  <si>
    <t>Fertilización</t>
  </si>
  <si>
    <t>Urea</t>
  </si>
  <si>
    <t>Kelpak</t>
  </si>
  <si>
    <t>KCL</t>
  </si>
  <si>
    <t>Bayfolan</t>
  </si>
  <si>
    <t>MO Urea</t>
  </si>
  <si>
    <t>MO foliar</t>
  </si>
  <si>
    <t>Riego</t>
  </si>
  <si>
    <t>MO Instalar Sistema Riego</t>
  </si>
  <si>
    <t>MO Recoger Cinta</t>
  </si>
  <si>
    <t>Cinta</t>
  </si>
  <si>
    <t>MO Regador</t>
  </si>
  <si>
    <t>Bomba de riego</t>
  </si>
  <si>
    <t>Cosecha</t>
  </si>
  <si>
    <t>MO Supervisor de Cosecha</t>
  </si>
  <si>
    <t>MO Corteros</t>
  </si>
  <si>
    <t>Sacos</t>
  </si>
  <si>
    <t>Transporte</t>
  </si>
  <si>
    <t>Mantenimiento</t>
  </si>
  <si>
    <t>Raleo</t>
  </si>
  <si>
    <t>Limpieza manual de malezas nocivas</t>
  </si>
  <si>
    <t>Descañuele</t>
  </si>
  <si>
    <t>Despanojado</t>
  </si>
  <si>
    <t>Eliminación de machos</t>
  </si>
  <si>
    <t>Eliminación de plantas enfermas</t>
  </si>
  <si>
    <t>Carga y descarga de cosecha</t>
  </si>
  <si>
    <t xml:space="preserve">Destrucción </t>
  </si>
  <si>
    <r>
      <t>PLANEACIÓN DE ACTIVIDADES</t>
    </r>
    <r>
      <rPr>
        <b/>
        <sz val="10"/>
        <color rgb="FF00B050"/>
        <rFont val="Arial"/>
        <family val="2"/>
      </rPr>
      <t xml:space="preserve"> - FINCA EL YEGUARE</t>
    </r>
  </si>
  <si>
    <t>NOVIEMBRE/ 22</t>
  </si>
  <si>
    <t>DICIEMBRE/ 22</t>
  </si>
  <si>
    <t>ENERO/ 23</t>
  </si>
  <si>
    <t>FEBRERO/ 23</t>
  </si>
  <si>
    <t>MARZO/ 23</t>
  </si>
  <si>
    <t>ABRIL/ 23</t>
  </si>
  <si>
    <t>MAYO/ 23</t>
  </si>
  <si>
    <t>JUNIO/ 23</t>
  </si>
  <si>
    <t>JULIO/ 23</t>
  </si>
  <si>
    <t>AGOSTO/ 23</t>
  </si>
  <si>
    <t>SEPTIEMBRE/ 23</t>
  </si>
  <si>
    <t>OCTUBRE/ 23</t>
  </si>
  <si>
    <t>NOVIEMBRE/ 23</t>
  </si>
  <si>
    <t>DICIEMBRE/ 23</t>
  </si>
  <si>
    <t>Semana 1</t>
  </si>
  <si>
    <t>Semana 2</t>
  </si>
  <si>
    <t>Semana 3</t>
  </si>
  <si>
    <t>Semana 4</t>
  </si>
  <si>
    <t>Ciclo del cultivo de maíz</t>
  </si>
  <si>
    <t>Proceso</t>
  </si>
  <si>
    <t>Preparación de suelos</t>
  </si>
  <si>
    <t>Ciclo del cultivo de Soya</t>
  </si>
  <si>
    <r>
      <t>PLANEACIÓN DE ACTIVIDADES</t>
    </r>
    <r>
      <rPr>
        <b/>
        <sz val="10"/>
        <color rgb="FF00B050"/>
        <rFont val="Arial"/>
        <family val="2"/>
      </rPr>
      <t xml:space="preserve"> - PRODUCCIÓN DE POLLOS DE ENGORDE</t>
    </r>
  </si>
  <si>
    <t>Parvada 1</t>
  </si>
  <si>
    <t>Galpón</t>
  </si>
  <si>
    <t>Densidad (pollos/galpón)</t>
  </si>
  <si>
    <t xml:space="preserve">     Etapa de inicio</t>
  </si>
  <si>
    <t xml:space="preserve">     Etapa de crecimiento</t>
  </si>
  <si>
    <t xml:space="preserve">     Etapa de finalización</t>
  </si>
  <si>
    <t>Etapa de inicio</t>
  </si>
  <si>
    <t>Etapa de crecimiento</t>
  </si>
  <si>
    <t>Etapa de finalización</t>
  </si>
  <si>
    <t>Parvada 2</t>
  </si>
  <si>
    <t>Ciclo de producción de pollo de engorde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</si>
</sst>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L&quot;* #,##0.00_-;\-&quot;L&quot;* #,##0.00_-;_-&quot;L&quot;* &quot;-&quot;??_-;_-@_-"/>
    <numFmt numFmtId="43" formatCode="_-* #,##0.00_-;\-* #,##0.00_-;_-* &quot;-&quot;??_-;_-@_-"/>
    <numFmt numFmtId="164" formatCode="#,##0.00_ ;[Red]\-#,##0.00\ "/>
    <numFmt numFmtId="165" formatCode="#,##0_ ;[Red]\-#,##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Verdana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8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double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1"/>
      </bottom>
      <diagonal/>
    </border>
    <border>
      <left/>
      <right/>
      <top style="thin">
        <color theme="0" tint="-0.34998626667073579"/>
      </top>
      <bottom style="double">
        <color theme="1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2" borderId="0" xfId="0" applyFont="1" applyFill="1"/>
    <xf numFmtId="164" fontId="0" fillId="2" borderId="0" xfId="0" applyNumberFormat="1" applyFill="1" applyAlignment="1">
      <alignment horizontal="center"/>
    </xf>
    <xf numFmtId="0" fontId="8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9" fillId="2" borderId="0" xfId="0" applyFont="1" applyFill="1"/>
    <xf numFmtId="1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9" fontId="0" fillId="7" borderId="0" xfId="0" applyNumberFormat="1" applyFill="1" applyAlignment="1">
      <alignment horizontal="center"/>
    </xf>
    <xf numFmtId="4" fontId="0" fillId="7" borderId="0" xfId="0" applyNumberForma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4" fontId="3" fillId="10" borderId="0" xfId="0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2" xfId="0" applyFill="1" applyBorder="1"/>
    <xf numFmtId="9" fontId="3" fillId="9" borderId="0" xfId="0" applyNumberFormat="1" applyFont="1" applyFill="1" applyAlignment="1">
      <alignment horizontal="center"/>
    </xf>
    <xf numFmtId="9" fontId="0" fillId="3" borderId="5" xfId="0" applyNumberForma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7" borderId="0" xfId="0" applyFill="1"/>
    <xf numFmtId="165" fontId="0" fillId="7" borderId="0" xfId="0" applyNumberForma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8" fillId="2" borderId="10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2" fontId="3" fillId="2" borderId="9" xfId="0" applyNumberFormat="1" applyFont="1" applyFill="1" applyBorder="1" applyAlignment="1">
      <alignment horizontal="center"/>
    </xf>
    <xf numFmtId="9" fontId="7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1" xfId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3" xfId="0" applyFont="1" applyFill="1" applyBorder="1"/>
    <xf numFmtId="0" fontId="6" fillId="6" borderId="12" xfId="0" applyFont="1" applyFill="1" applyBorder="1"/>
    <xf numFmtId="0" fontId="6" fillId="14" borderId="0" xfId="0" applyFont="1" applyFill="1" applyAlignment="1">
      <alignment horizontal="left"/>
    </xf>
    <xf numFmtId="0" fontId="6" fillId="14" borderId="0" xfId="0" applyFont="1" applyFill="1"/>
    <xf numFmtId="1" fontId="17" fillId="15" borderId="1" xfId="3" applyNumberFormat="1" applyFont="1" applyFill="1" applyBorder="1" applyAlignment="1" applyProtection="1">
      <alignment horizontal="center"/>
    </xf>
    <xf numFmtId="0" fontId="17" fillId="15" borderId="1" xfId="0" applyFont="1" applyFill="1" applyBorder="1" applyAlignment="1">
      <alignment horizontal="center"/>
    </xf>
    <xf numFmtId="0" fontId="16" fillId="15" borderId="13" xfId="0" applyFont="1" applyFill="1" applyBorder="1"/>
    <xf numFmtId="0" fontId="16" fillId="15" borderId="15" xfId="0" applyFont="1" applyFill="1" applyBorder="1"/>
    <xf numFmtId="1" fontId="17" fillId="15" borderId="1" xfId="3" applyNumberFormat="1" applyFont="1" applyFill="1" applyBorder="1" applyAlignment="1" applyProtection="1">
      <alignment horizontal="left"/>
    </xf>
    <xf numFmtId="0" fontId="13" fillId="15" borderId="1" xfId="0" applyFont="1" applyFill="1" applyBorder="1" applyAlignment="1">
      <alignment horizontal="center"/>
    </xf>
    <xf numFmtId="0" fontId="13" fillId="15" borderId="1" xfId="0" quotePrefix="1" applyFont="1" applyFill="1" applyBorder="1" applyAlignment="1">
      <alignment horizontal="center"/>
    </xf>
    <xf numFmtId="0" fontId="17" fillId="15" borderId="13" xfId="0" applyFont="1" applyFill="1" applyBorder="1"/>
    <xf numFmtId="0" fontId="17" fillId="15" borderId="15" xfId="0" applyFont="1" applyFill="1" applyBorder="1" applyAlignment="1">
      <alignment horizontal="center"/>
    </xf>
    <xf numFmtId="0" fontId="13" fillId="0" borderId="0" xfId="0" applyFont="1"/>
    <xf numFmtId="0" fontId="17" fillId="15" borderId="1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7" fillId="15" borderId="1" xfId="0" applyFont="1" applyFill="1" applyBorder="1"/>
    <xf numFmtId="0" fontId="13" fillId="3" borderId="18" xfId="0" applyFont="1" applyFill="1" applyBorder="1"/>
    <xf numFmtId="0" fontId="13" fillId="3" borderId="19" xfId="0" applyFont="1" applyFill="1" applyBorder="1"/>
    <xf numFmtId="0" fontId="13" fillId="3" borderId="20" xfId="0" applyFont="1" applyFill="1" applyBorder="1"/>
    <xf numFmtId="0" fontId="13" fillId="3" borderId="25" xfId="0" applyFont="1" applyFill="1" applyBorder="1"/>
    <xf numFmtId="0" fontId="13" fillId="3" borderId="26" xfId="0" applyFont="1" applyFill="1" applyBorder="1"/>
    <xf numFmtId="0" fontId="13" fillId="3" borderId="27" xfId="0" applyFont="1" applyFill="1" applyBorder="1"/>
    <xf numFmtId="0" fontId="13" fillId="3" borderId="28" xfId="0" applyFont="1" applyFill="1" applyBorder="1"/>
    <xf numFmtId="0" fontId="13" fillId="3" borderId="29" xfId="0" applyFont="1" applyFill="1" applyBorder="1"/>
    <xf numFmtId="0" fontId="18" fillId="3" borderId="26" xfId="0" applyFont="1" applyFill="1" applyBorder="1"/>
    <xf numFmtId="0" fontId="16" fillId="3" borderId="0" xfId="0" applyFont="1" applyFill="1" applyAlignment="1">
      <alignment horizontal="center"/>
    </xf>
    <xf numFmtId="0" fontId="16" fillId="15" borderId="0" xfId="0" applyFont="1" applyFill="1"/>
    <xf numFmtId="1" fontId="17" fillId="15" borderId="13" xfId="3" applyNumberFormat="1" applyFont="1" applyFill="1" applyBorder="1" applyAlignment="1" applyProtection="1">
      <alignment horizontal="center"/>
    </xf>
    <xf numFmtId="0" fontId="17" fillId="15" borderId="13" xfId="0" applyFont="1" applyFill="1" applyBorder="1" applyAlignment="1">
      <alignment horizontal="center"/>
    </xf>
    <xf numFmtId="0" fontId="16" fillId="15" borderId="8" xfId="0" applyFont="1" applyFill="1" applyBorder="1"/>
    <xf numFmtId="0" fontId="16" fillId="15" borderId="4" xfId="0" applyFont="1" applyFill="1" applyBorder="1"/>
    <xf numFmtId="3" fontId="3" fillId="9" borderId="0" xfId="0" applyNumberFormat="1" applyFont="1" applyFill="1" applyAlignment="1">
      <alignment horizontal="center"/>
    </xf>
    <xf numFmtId="0" fontId="15" fillId="13" borderId="13" xfId="0" applyFont="1" applyFill="1" applyBorder="1"/>
    <xf numFmtId="0" fontId="15" fillId="13" borderId="15" xfId="0" applyFont="1" applyFill="1" applyBorder="1"/>
    <xf numFmtId="0" fontId="15" fillId="13" borderId="14" xfId="0" applyFont="1" applyFill="1" applyBorder="1"/>
    <xf numFmtId="4" fontId="0" fillId="2" borderId="0" xfId="0" applyNumberFormat="1" applyFill="1"/>
    <xf numFmtId="0" fontId="20" fillId="14" borderId="0" xfId="0" applyFont="1" applyFill="1" applyAlignment="1">
      <alignment horizontal="left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4" fontId="0" fillId="16" borderId="0" xfId="0" applyNumberFormat="1" applyFill="1" applyAlignment="1">
      <alignment horizontal="left"/>
    </xf>
    <xf numFmtId="0" fontId="3" fillId="0" borderId="0" xfId="0" applyFont="1"/>
    <xf numFmtId="2" fontId="20" fillId="6" borderId="3" xfId="0" applyNumberFormat="1" applyFont="1" applyFill="1" applyBorder="1" applyAlignment="1">
      <alignment horizontal="left"/>
    </xf>
    <xf numFmtId="0" fontId="22" fillId="6" borderId="16" xfId="0" applyFont="1" applyFill="1" applyBorder="1" applyAlignment="1">
      <alignment horizontal="center" vertical="center"/>
    </xf>
    <xf numFmtId="0" fontId="0" fillId="0" borderId="7" xfId="0" applyBorder="1"/>
    <xf numFmtId="0" fontId="0" fillId="17" borderId="30" xfId="0" applyFill="1" applyBorder="1"/>
    <xf numFmtId="0" fontId="0" fillId="17" borderId="24" xfId="0" applyFill="1" applyBorder="1"/>
    <xf numFmtId="0" fontId="3" fillId="17" borderId="23" xfId="0" applyFont="1" applyFill="1" applyBorder="1"/>
    <xf numFmtId="0" fontId="3" fillId="17" borderId="30" xfId="0" applyFont="1" applyFill="1" applyBorder="1"/>
    <xf numFmtId="0" fontId="0" fillId="4" borderId="30" xfId="0" applyFill="1" applyBorder="1"/>
    <xf numFmtId="0" fontId="0" fillId="4" borderId="24" xfId="0" applyFill="1" applyBorder="1"/>
    <xf numFmtId="0" fontId="3" fillId="4" borderId="23" xfId="0" applyFont="1" applyFill="1" applyBorder="1"/>
    <xf numFmtId="0" fontId="22" fillId="6" borderId="39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center" vertical="center"/>
    </xf>
    <xf numFmtId="0" fontId="0" fillId="0" borderId="8" xfId="0" applyBorder="1"/>
    <xf numFmtId="166" fontId="0" fillId="0" borderId="0" xfId="0" applyNumberFormat="1" applyAlignment="1">
      <alignment horizontal="left"/>
    </xf>
    <xf numFmtId="0" fontId="0" fillId="18" borderId="0" xfId="0" applyFill="1"/>
    <xf numFmtId="0" fontId="22" fillId="6" borderId="5" xfId="0" applyFont="1" applyFill="1" applyBorder="1" applyAlignment="1">
      <alignment horizontal="center" vertical="center"/>
    </xf>
    <xf numFmtId="1" fontId="20" fillId="6" borderId="3" xfId="0" applyNumberFormat="1" applyFont="1" applyFill="1" applyBorder="1" applyAlignment="1">
      <alignment horizontal="center"/>
    </xf>
    <xf numFmtId="0" fontId="3" fillId="0" borderId="44" xfId="0" applyFont="1" applyBorder="1"/>
    <xf numFmtId="0" fontId="0" fillId="0" borderId="44" xfId="0" applyBorder="1"/>
    <xf numFmtId="0" fontId="12" fillId="6" borderId="41" xfId="0" applyFont="1" applyFill="1" applyBorder="1" applyAlignment="1">
      <alignment horizontal="left"/>
    </xf>
    <xf numFmtId="0" fontId="0" fillId="13" borderId="46" xfId="0" applyFill="1" applyBorder="1"/>
    <xf numFmtId="0" fontId="0" fillId="13" borderId="47" xfId="0" applyFill="1" applyBorder="1"/>
    <xf numFmtId="0" fontId="3" fillId="13" borderId="45" xfId="0" applyFont="1" applyFill="1" applyBorder="1"/>
    <xf numFmtId="0" fontId="3" fillId="17" borderId="45" xfId="0" applyFont="1" applyFill="1" applyBorder="1"/>
    <xf numFmtId="0" fontId="0" fillId="17" borderId="46" xfId="0" applyFill="1" applyBorder="1"/>
    <xf numFmtId="0" fontId="0" fillId="17" borderId="47" xfId="0" applyFill="1" applyBorder="1"/>
    <xf numFmtId="0" fontId="0" fillId="0" borderId="49" xfId="0" applyBorder="1"/>
    <xf numFmtId="0" fontId="6" fillId="6" borderId="48" xfId="0" applyFont="1" applyFill="1" applyBorder="1"/>
    <xf numFmtId="0" fontId="22" fillId="6" borderId="53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/>
    </xf>
    <xf numFmtId="0" fontId="3" fillId="13" borderId="54" xfId="0" applyFont="1" applyFill="1" applyBorder="1"/>
    <xf numFmtId="0" fontId="0" fillId="13" borderId="40" xfId="0" applyFill="1" applyBorder="1"/>
    <xf numFmtId="0" fontId="0" fillId="13" borderId="55" xfId="0" applyFill="1" applyBorder="1"/>
    <xf numFmtId="0" fontId="0" fillId="0" borderId="56" xfId="0" applyBorder="1"/>
    <xf numFmtId="0" fontId="22" fillId="6" borderId="57" xfId="0" applyFont="1" applyFill="1" applyBorder="1" applyAlignment="1">
      <alignment horizontal="center" vertical="center"/>
    </xf>
    <xf numFmtId="44" fontId="3" fillId="17" borderId="45" xfId="0" applyNumberFormat="1" applyFont="1" applyFill="1" applyBorder="1" applyAlignment="1">
      <alignment horizontal="centerContinuous"/>
    </xf>
    <xf numFmtId="44" fontId="0" fillId="17" borderId="46" xfId="0" applyNumberFormat="1" applyFill="1" applyBorder="1" applyAlignment="1">
      <alignment horizontal="centerContinuous"/>
    </xf>
    <xf numFmtId="44" fontId="0" fillId="17" borderId="47" xfId="0" applyNumberFormat="1" applyFill="1" applyBorder="1" applyAlignment="1">
      <alignment horizontal="centerContinuous"/>
    </xf>
    <xf numFmtId="0" fontId="3" fillId="13" borderId="45" xfId="0" applyFont="1" applyFill="1" applyBorder="1" applyAlignment="1">
      <alignment horizontal="centerContinuous"/>
    </xf>
    <xf numFmtId="0" fontId="0" fillId="13" borderId="46" xfId="0" applyFill="1" applyBorder="1" applyAlignment="1">
      <alignment horizontal="centerContinuous"/>
    </xf>
    <xf numFmtId="0" fontId="0" fillId="13" borderId="47" xfId="0" applyFill="1" applyBorder="1" applyAlignment="1">
      <alignment horizontal="centerContinuous"/>
    </xf>
    <xf numFmtId="0" fontId="4" fillId="12" borderId="0" xfId="0" applyFont="1" applyFill="1" applyAlignment="1">
      <alignment horizontal="center" vertical="center"/>
    </xf>
    <xf numFmtId="0" fontId="2" fillId="12" borderId="4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left"/>
    </xf>
    <xf numFmtId="0" fontId="15" fillId="13" borderId="15" xfId="0" applyFont="1" applyFill="1" applyBorder="1" applyAlignment="1">
      <alignment horizontal="left"/>
    </xf>
    <xf numFmtId="0" fontId="15" fillId="13" borderId="14" xfId="0" applyFont="1" applyFill="1" applyBorder="1" applyAlignment="1">
      <alignment horizontal="left"/>
    </xf>
    <xf numFmtId="0" fontId="14" fillId="11" borderId="23" xfId="0" applyFont="1" applyFill="1" applyBorder="1" applyAlignment="1">
      <alignment horizontal="center" vertical="top" wrapText="1"/>
    </xf>
    <xf numFmtId="0" fontId="14" fillId="11" borderId="30" xfId="0" applyFont="1" applyFill="1" applyBorder="1" applyAlignment="1">
      <alignment horizontal="center" vertical="top" wrapText="1"/>
    </xf>
    <xf numFmtId="0" fontId="14" fillId="11" borderId="24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/>
    </xf>
    <xf numFmtId="0" fontId="19" fillId="12" borderId="31" xfId="0" applyFont="1" applyFill="1" applyBorder="1" applyAlignment="1">
      <alignment horizontal="center" vertical="center" wrapText="1"/>
    </xf>
    <xf numFmtId="0" fontId="19" fillId="12" borderId="34" xfId="0" applyFont="1" applyFill="1" applyBorder="1" applyAlignment="1">
      <alignment horizontal="center" vertical="center" wrapText="1"/>
    </xf>
    <xf numFmtId="0" fontId="19" fillId="12" borderId="32" xfId="0" applyFont="1" applyFill="1" applyBorder="1" applyAlignment="1">
      <alignment horizontal="center" vertical="center" wrapText="1"/>
    </xf>
    <xf numFmtId="0" fontId="19" fillId="12" borderId="33" xfId="0" applyFont="1" applyFill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" vertical="center" wrapText="1"/>
    </xf>
    <xf numFmtId="0" fontId="19" fillId="12" borderId="35" xfId="0" applyFont="1" applyFill="1" applyBorder="1" applyAlignment="1">
      <alignment horizontal="center" vertical="center" wrapText="1"/>
    </xf>
    <xf numFmtId="0" fontId="15" fillId="13" borderId="36" xfId="0" applyFont="1" applyFill="1" applyBorder="1" applyAlignment="1">
      <alignment horizontal="left"/>
    </xf>
    <xf numFmtId="0" fontId="15" fillId="13" borderId="21" xfId="0" applyFont="1" applyFill="1" applyBorder="1" applyAlignment="1">
      <alignment horizontal="left"/>
    </xf>
    <xf numFmtId="0" fontId="15" fillId="13" borderId="37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49" fontId="12" fillId="6" borderId="15" xfId="0" applyNumberFormat="1" applyFont="1" applyFill="1" applyBorder="1" applyAlignment="1">
      <alignment horizontal="center"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2" fillId="6" borderId="50" xfId="0" applyNumberFormat="1" applyFont="1" applyFill="1" applyBorder="1" applyAlignment="1">
      <alignment horizontal="center" vertical="center"/>
    </xf>
    <xf numFmtId="49" fontId="12" fillId="6" borderId="51" xfId="0" applyNumberFormat="1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01C9333C-C25D-468F-93DD-BD5B52EC7FA3}"/>
    <cellStyle name="Percent" xfId="1" builtinId="5"/>
  </cellStyles>
  <dxfs count="0"/>
  <tableStyles count="0" defaultTableStyle="TableStyleMedium2" defaultPivotStyle="PivotStyleLight16"/>
  <colors>
    <mruColors>
      <color rgb="FFFFF8E5"/>
      <color rgb="FFFFFCF3"/>
      <color rgb="FFE9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134113</xdr:colOff>
      <xdr:row>11</xdr:row>
      <xdr:rowOff>166254</xdr:rowOff>
    </xdr:from>
    <xdr:to>
      <xdr:col>15</xdr:col>
      <xdr:colOff>342761</xdr:colOff>
      <xdr:row>19</xdr:row>
      <xdr:rowOff>96215</xdr:rowOff>
    </xdr:to>
    <xdr:sp macro="" textlink="">
      <xdr:nvSpPr>
        <xdr:cNvPr id="4" name="Rectángulo 1">
          <a:extLst>
            <a:ext uri="{FF2B5EF4-FFF2-40B4-BE49-F238E27FC236}">
              <a16:creationId xmlns:a16="http://schemas.microsoft.com/office/drawing/2014/main" id="{2A548C38-B24D-4E65-930E-07FE12EA6BC3}"/>
            </a:ext>
          </a:extLst>
        </xdr:cNvPr>
        <xdr:cNvSpPr/>
      </xdr:nvSpPr>
      <xdr:spPr>
        <a:xfrm>
          <a:off x="8159961" y="2228624"/>
          <a:ext cx="6279800" cy="138770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HN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Factores</a:t>
          </a:r>
          <a:r>
            <a:rPr lang="es-HN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tomar en cuenta para decidir qué cultivos sembrar en qué lotes:</a:t>
          </a:r>
          <a:endParaRPr lang="es-HN" sz="1800" b="1" baseline="0"/>
        </a:p>
        <a:p>
          <a:pPr algn="l"/>
          <a:r>
            <a:rPr lang="es-HN" sz="1400" b="0" baseline="0"/>
            <a:t>1. Tipo de suelos</a:t>
          </a:r>
        </a:p>
        <a:p>
          <a:pPr algn="l"/>
          <a:r>
            <a:rPr lang="es-HN" sz="1400" b="0" baseline="0"/>
            <a:t>2. Tamaño de lotes</a:t>
          </a:r>
        </a:p>
        <a:p>
          <a:pPr algn="l"/>
          <a:r>
            <a:rPr lang="es-HN" sz="1400" b="0" baseline="0"/>
            <a:t>3. Disponibilidad de agua para riego</a:t>
          </a:r>
        </a:p>
        <a:p>
          <a:pPr algn="l"/>
          <a:r>
            <a:rPr lang="es-HN" sz="1400" b="0" baseline="0"/>
            <a:t>4. Pendiente del terreno</a:t>
          </a:r>
        </a:p>
        <a:p>
          <a:pPr algn="l"/>
          <a:r>
            <a:rPr lang="es-HN" sz="1400" b="0" baseline="0"/>
            <a:t>5. Distancia entre los lotes y lugares de procesamiento o almacenamiento</a:t>
          </a:r>
        </a:p>
        <a:p>
          <a:pPr algn="l"/>
          <a:r>
            <a:rPr lang="es-HN" sz="1400" b="0" baseline="0"/>
            <a:t>            </a:t>
          </a:r>
          <a:endParaRPr lang="es-HN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321790</xdr:colOff>
      <xdr:row>59</xdr:row>
      <xdr:rowOff>21</xdr:rowOff>
    </xdr:from>
    <xdr:to>
      <xdr:col>11</xdr:col>
      <xdr:colOff>190532</xdr:colOff>
      <xdr:row>72</xdr:row>
      <xdr:rowOff>9632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184B74E-96A1-4DA7-B16F-044B3BD7A1EE}"/>
            </a:ext>
          </a:extLst>
        </xdr:cNvPr>
        <xdr:cNvSpPr/>
      </xdr:nvSpPr>
      <xdr:spPr>
        <a:xfrm>
          <a:off x="445615" y="9639321"/>
          <a:ext cx="6355267" cy="2114636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HN" sz="1400" b="1"/>
            <a:t>Factores</a:t>
          </a:r>
          <a:r>
            <a:rPr lang="es-HN" sz="1400" b="1" baseline="0"/>
            <a:t> a tomar en cuenta para la planeación de actividades de la finca</a:t>
          </a:r>
          <a:r>
            <a:rPr lang="es-HN" sz="1400" b="1"/>
            <a:t>:</a:t>
          </a:r>
        </a:p>
        <a:p>
          <a:pPr algn="l"/>
          <a:r>
            <a:rPr lang="es-HN" sz="1400" b="1"/>
            <a:t>1. Período de Ventana de</a:t>
          </a:r>
          <a:r>
            <a:rPr lang="es-HN" sz="1400" b="1" baseline="0"/>
            <a:t> Mercado</a:t>
          </a:r>
          <a:r>
            <a:rPr lang="es-HN" sz="1400" b="0" baseline="0"/>
            <a:t>:</a:t>
          </a:r>
        </a:p>
        <a:p>
          <a:pPr algn="l"/>
          <a:r>
            <a:rPr lang="es-HN" sz="1400" b="1" baseline="0"/>
            <a:t>     Primera </a:t>
          </a:r>
          <a:r>
            <a:rPr lang="es-HN" sz="1400" b="0" baseline="0"/>
            <a:t>(inicios de mayo, dura aproximadamente 3 semanas)</a:t>
          </a:r>
        </a:p>
        <a:p>
          <a:pPr algn="l"/>
          <a:r>
            <a:rPr lang="es-HN" sz="1400" b="0" baseline="0"/>
            <a:t>     </a:t>
          </a:r>
          <a:r>
            <a:rPr lang="es-HN" sz="1400" b="1" baseline="0"/>
            <a:t>Postrera</a:t>
          </a:r>
          <a:r>
            <a:rPr lang="es-HN" sz="1400" b="0" baseline="0"/>
            <a:t> (a mediados de agosto, dura aproximadamente 3 semanas)</a:t>
          </a:r>
        </a:p>
        <a:p>
          <a:pPr algn="l"/>
          <a:r>
            <a:rPr lang="es-HN" sz="1400" b="1" baseline="0"/>
            <a:t>2. Proceso acondicionamiento y almacenamiento </a:t>
          </a:r>
          <a:r>
            <a:rPr lang="es-HN" sz="1400" b="0" baseline="0"/>
            <a:t>(2 semanas).</a:t>
          </a:r>
        </a:p>
        <a:p>
          <a:pPr algn="l"/>
          <a:r>
            <a:rPr lang="es-HN" sz="1400" b="1" baseline="0"/>
            <a:t>3. Ciclo cultivo:</a:t>
          </a:r>
        </a:p>
        <a:p>
          <a:pPr algn="l"/>
          <a:r>
            <a:rPr lang="es-HN" sz="1400" b="0" baseline="0"/>
            <a:t>             Maíz: 90 a </a:t>
          </a:r>
          <a:r>
            <a:rPr lang="es-HN" sz="1400" b="1" baseline="0">
              <a:solidFill>
                <a:srgbClr val="FF0000"/>
              </a:solidFill>
            </a:rPr>
            <a:t>120</a:t>
          </a:r>
          <a:r>
            <a:rPr lang="es-HN" sz="1400" b="0" baseline="0"/>
            <a:t> días</a:t>
          </a:r>
        </a:p>
        <a:p>
          <a:pPr algn="l"/>
          <a:r>
            <a:rPr lang="es-HN" sz="1400" b="0" baseline="0"/>
            <a:t>             Soya: 60 a </a:t>
          </a:r>
          <a:r>
            <a:rPr lang="es-HN" sz="1400" b="1" baseline="0">
              <a:solidFill>
                <a:srgbClr val="FF0000"/>
              </a:solidFill>
            </a:rPr>
            <a:t>90</a:t>
          </a:r>
          <a:r>
            <a:rPr lang="es-HN" sz="1400" b="0" baseline="0"/>
            <a:t> días</a:t>
          </a:r>
        </a:p>
        <a:p>
          <a:pPr algn="l"/>
          <a:endParaRPr lang="es-HN" sz="1400" b="0" baseline="0"/>
        </a:p>
        <a:p>
          <a:pPr algn="l"/>
          <a:r>
            <a:rPr lang="es-HN" sz="1400" b="0" baseline="0"/>
            <a:t>            </a:t>
          </a:r>
          <a:endParaRPr lang="es-HN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321790</xdr:colOff>
      <xdr:row>59</xdr:row>
      <xdr:rowOff>21</xdr:rowOff>
    </xdr:from>
    <xdr:to>
      <xdr:col>5</xdr:col>
      <xdr:colOff>0</xdr:colOff>
      <xdr:row>72</xdr:row>
      <xdr:rowOff>9632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C513A4-4F43-4B77-BFD5-3190BC076397}"/>
            </a:ext>
          </a:extLst>
        </xdr:cNvPr>
        <xdr:cNvSpPr/>
      </xdr:nvSpPr>
      <xdr:spPr>
        <a:xfrm>
          <a:off x="445615" y="9639321"/>
          <a:ext cx="6412417" cy="2111461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HN" sz="1400" b="1"/>
            <a:t>Factores</a:t>
          </a:r>
          <a:r>
            <a:rPr lang="es-HN" sz="1400" b="1" baseline="0"/>
            <a:t> a tomar en cuenta para la planeación de actividades de la finca</a:t>
          </a:r>
          <a:r>
            <a:rPr lang="es-HN" sz="1400" b="1"/>
            <a:t>:</a:t>
          </a:r>
        </a:p>
        <a:p>
          <a:pPr algn="l"/>
          <a:r>
            <a:rPr lang="es-HN" sz="1400" b="1"/>
            <a:t>1. Período de Ventana de</a:t>
          </a:r>
          <a:r>
            <a:rPr lang="es-HN" sz="1400" b="1" baseline="0"/>
            <a:t> Mercado</a:t>
          </a:r>
          <a:r>
            <a:rPr lang="es-HN" sz="1400" b="0" baseline="0"/>
            <a:t>:</a:t>
          </a:r>
        </a:p>
        <a:p>
          <a:pPr algn="l"/>
          <a:r>
            <a:rPr lang="es-HN" sz="1400" b="1" baseline="0"/>
            <a:t>     Primera </a:t>
          </a:r>
          <a:r>
            <a:rPr lang="es-HN" sz="1400" b="0" baseline="0"/>
            <a:t>(inicios de mayo, dura aproximadamente 3 semanas)</a:t>
          </a:r>
        </a:p>
        <a:p>
          <a:pPr algn="l"/>
          <a:r>
            <a:rPr lang="es-HN" sz="1400" b="0" baseline="0"/>
            <a:t>     </a:t>
          </a:r>
          <a:r>
            <a:rPr lang="es-HN" sz="1400" b="1" baseline="0"/>
            <a:t>Postrera</a:t>
          </a:r>
          <a:r>
            <a:rPr lang="es-HN" sz="1400" b="0" baseline="0"/>
            <a:t> (a mediados de agosto, dura aproximadamente 3 semanas)</a:t>
          </a:r>
        </a:p>
        <a:p>
          <a:pPr algn="l"/>
          <a:r>
            <a:rPr lang="es-HN" sz="1400" b="1" baseline="0"/>
            <a:t>2. Proceso acondicionamiento y almacenamiento </a:t>
          </a:r>
          <a:r>
            <a:rPr lang="es-HN" sz="1400" b="0" baseline="0"/>
            <a:t>(2 semanas).</a:t>
          </a:r>
        </a:p>
        <a:p>
          <a:pPr algn="l"/>
          <a:r>
            <a:rPr lang="es-HN" sz="1400" b="1" baseline="0"/>
            <a:t>3. Ciclo cultivo:</a:t>
          </a:r>
        </a:p>
        <a:p>
          <a:pPr algn="l"/>
          <a:r>
            <a:rPr lang="es-HN" sz="1400" b="0" baseline="0"/>
            <a:t>             Maíz: 90 a </a:t>
          </a:r>
          <a:r>
            <a:rPr lang="es-HN" sz="1400" b="1" baseline="0">
              <a:solidFill>
                <a:srgbClr val="FF0000"/>
              </a:solidFill>
            </a:rPr>
            <a:t>120</a:t>
          </a:r>
          <a:r>
            <a:rPr lang="es-HN" sz="1400" b="0" baseline="0"/>
            <a:t> días</a:t>
          </a:r>
        </a:p>
        <a:p>
          <a:pPr algn="l"/>
          <a:r>
            <a:rPr lang="es-HN" sz="1400" b="0" baseline="0"/>
            <a:t>             Soya: 60 a </a:t>
          </a:r>
          <a:r>
            <a:rPr lang="es-HN" sz="1400" b="1" baseline="0">
              <a:solidFill>
                <a:srgbClr val="FF0000"/>
              </a:solidFill>
            </a:rPr>
            <a:t>90</a:t>
          </a:r>
          <a:r>
            <a:rPr lang="es-HN" sz="1400" b="0" baseline="0"/>
            <a:t> días</a:t>
          </a:r>
        </a:p>
        <a:p>
          <a:pPr algn="l"/>
          <a:endParaRPr lang="es-HN" sz="1400" b="0" baseline="0"/>
        </a:p>
        <a:p>
          <a:pPr algn="l"/>
          <a:r>
            <a:rPr lang="es-HN" sz="1400" b="0" baseline="0"/>
            <a:t>            </a:t>
          </a:r>
          <a:endParaRPr lang="es-HN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4010-0977-4139-808F-1AF06B2B20C0}">
  <sheetPr>
    <tabColor rgb="FF002060"/>
    <pageSetUpPr fitToPage="1"/>
  </sheetPr>
  <dimension ref="B3:Y29"/>
  <sheetViews>
    <sheetView showGridLines="0" zoomScaleNormal="100" workbookViewId="0">
      <selection activeCell="O19" sqref="O19"/>
    </sheetView>
  </sheetViews>
  <sheetFormatPr defaultColWidth="9.1796875" defaultRowHeight="14.5" x14ac:dyDescent="0.35"/>
  <cols>
    <col min="1" max="1" width="4.1796875" style="1" customWidth="1"/>
    <col min="2" max="2" width="2.54296875" style="1" customWidth="1"/>
    <col min="3" max="3" width="14.54296875" style="1" bestFit="1" customWidth="1"/>
    <col min="4" max="4" width="8.7265625" style="1" bestFit="1" customWidth="1"/>
    <col min="5" max="5" width="18.54296875" style="1" bestFit="1" customWidth="1"/>
    <col min="6" max="6" width="12.1796875" style="1" bestFit="1" customWidth="1"/>
    <col min="7" max="7" width="4" style="1" customWidth="1"/>
    <col min="8" max="8" width="2.54296875" style="1" customWidth="1"/>
    <col min="9" max="9" width="9.1796875" style="1"/>
    <col min="10" max="10" width="3.1796875" style="1" customWidth="1"/>
    <col min="11" max="11" width="5.1796875" style="1" bestFit="1" customWidth="1"/>
    <col min="12" max="12" width="12.54296875" style="1" customWidth="1"/>
    <col min="13" max="13" width="8.81640625" style="1" bestFit="1" customWidth="1"/>
    <col min="14" max="14" width="6.81640625" style="1" bestFit="1" customWidth="1"/>
    <col min="15" max="15" width="9" style="1" bestFit="1" customWidth="1"/>
    <col min="16" max="16" width="17.26953125" style="1" bestFit="1" customWidth="1"/>
    <col min="17" max="17" width="3.1796875" style="1" customWidth="1"/>
    <col min="18" max="18" width="7.453125" style="1" customWidth="1"/>
    <col min="19" max="19" width="2.1796875" style="1" customWidth="1"/>
    <col min="20" max="20" width="14.54296875" style="1" bestFit="1" customWidth="1"/>
    <col min="21" max="21" width="8.7265625" style="1" customWidth="1"/>
    <col min="22" max="22" width="8" style="1" bestFit="1" customWidth="1"/>
    <col min="23" max="23" width="9.26953125" style="1" bestFit="1" customWidth="1"/>
    <col min="24" max="24" width="2.1796875" style="1" customWidth="1"/>
    <col min="25" max="16384" width="9.1796875" style="1"/>
  </cols>
  <sheetData>
    <row r="3" spans="2:25" ht="15" x14ac:dyDescent="0.35">
      <c r="B3" s="157" t="s">
        <v>0</v>
      </c>
      <c r="C3" s="157"/>
      <c r="D3" s="157"/>
      <c r="E3" s="157"/>
      <c r="F3" s="157"/>
      <c r="G3" s="157"/>
      <c r="H3" s="157"/>
      <c r="J3" s="157" t="s">
        <v>1</v>
      </c>
      <c r="K3" s="157"/>
      <c r="L3" s="157"/>
      <c r="M3" s="157"/>
      <c r="N3" s="157"/>
      <c r="O3" s="157"/>
      <c r="P3" s="157"/>
      <c r="Q3" s="157"/>
      <c r="S3" s="157" t="s">
        <v>2</v>
      </c>
      <c r="T3" s="157"/>
      <c r="U3" s="157"/>
      <c r="V3" s="157"/>
      <c r="W3" s="157"/>
      <c r="X3" s="157"/>
    </row>
    <row r="4" spans="2:25" x14ac:dyDescent="0.35">
      <c r="C4" s="162"/>
      <c r="D4" s="162"/>
      <c r="E4" s="162"/>
      <c r="F4" s="2"/>
      <c r="G4" s="2"/>
    </row>
    <row r="5" spans="2:25" x14ac:dyDescent="0.35">
      <c r="B5" s="11"/>
      <c r="C5" s="12"/>
      <c r="D5" s="12"/>
      <c r="E5" s="28"/>
      <c r="F5" s="28"/>
      <c r="G5" s="12"/>
      <c r="H5" s="13"/>
      <c r="J5" s="11"/>
      <c r="K5" s="12"/>
      <c r="L5" s="12"/>
      <c r="M5" s="12"/>
      <c r="N5" s="12"/>
      <c r="O5" s="12"/>
      <c r="P5" s="12"/>
      <c r="Q5" s="13"/>
      <c r="S5" s="11"/>
      <c r="T5" s="12"/>
      <c r="U5" s="12"/>
      <c r="V5" s="12"/>
      <c r="W5" s="12"/>
      <c r="X5" s="13"/>
    </row>
    <row r="6" spans="2:25" x14ac:dyDescent="0.35">
      <c r="B6" s="14"/>
      <c r="C6" s="160" t="s">
        <v>3</v>
      </c>
      <c r="D6" s="3" t="s">
        <v>4</v>
      </c>
      <c r="E6" s="161" t="s">
        <v>5</v>
      </c>
      <c r="F6" s="161"/>
      <c r="G6" s="29"/>
      <c r="H6" s="15"/>
      <c r="J6" s="14"/>
      <c r="K6" s="163" t="s">
        <v>6</v>
      </c>
      <c r="L6" s="163"/>
      <c r="M6" s="163"/>
      <c r="N6" s="27">
        <v>0.25</v>
      </c>
      <c r="Q6" s="15"/>
      <c r="S6" s="14"/>
      <c r="T6" s="29"/>
      <c r="U6" s="29"/>
      <c r="V6" s="29"/>
      <c r="W6" s="29"/>
      <c r="X6" s="15"/>
    </row>
    <row r="7" spans="2:25" x14ac:dyDescent="0.35">
      <c r="B7" s="14"/>
      <c r="C7" s="160"/>
      <c r="D7" s="29" t="s">
        <v>7</v>
      </c>
      <c r="E7" s="29" t="s">
        <v>8</v>
      </c>
      <c r="F7" s="29" t="s">
        <v>9</v>
      </c>
      <c r="G7" s="29"/>
      <c r="H7" s="15"/>
      <c r="J7" s="14"/>
      <c r="K7" s="16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15"/>
      <c r="S7" s="38"/>
      <c r="T7" s="29" t="s">
        <v>3</v>
      </c>
      <c r="U7" s="29" t="s">
        <v>16</v>
      </c>
      <c r="V7" s="29" t="s">
        <v>17</v>
      </c>
      <c r="W7" s="29" t="s">
        <v>18</v>
      </c>
      <c r="X7" s="39"/>
    </row>
    <row r="8" spans="2:25" x14ac:dyDescent="0.35">
      <c r="B8" s="14"/>
      <c r="C8" s="30" t="s">
        <v>10</v>
      </c>
      <c r="D8" s="17">
        <v>0.6</v>
      </c>
      <c r="E8" s="40">
        <v>100</v>
      </c>
      <c r="F8" s="41">
        <f>P11</f>
        <v>48.449999999999996</v>
      </c>
      <c r="G8" s="31"/>
      <c r="H8" s="15"/>
      <c r="J8" s="14"/>
      <c r="K8" s="17"/>
      <c r="L8" s="51" t="s">
        <v>19</v>
      </c>
      <c r="M8" s="50">
        <v>0.05</v>
      </c>
      <c r="N8" s="50">
        <v>0.15</v>
      </c>
      <c r="O8" s="50">
        <v>0.2</v>
      </c>
      <c r="P8" s="50">
        <v>0.25</v>
      </c>
      <c r="Q8" s="15"/>
      <c r="S8" s="38"/>
      <c r="T8" s="30" t="s">
        <v>10</v>
      </c>
      <c r="U8" s="32">
        <v>4000</v>
      </c>
      <c r="V8" s="33">
        <f>U8/0.44</f>
        <v>9090.9090909090901</v>
      </c>
      <c r="W8" s="34">
        <f>T19</f>
        <v>82.559339525283804</v>
      </c>
      <c r="X8" s="39"/>
      <c r="Y8" s="103" t="str">
        <f ca="1">_xlfn.FORMULATEXT(W8)</f>
        <v>=T19</v>
      </c>
    </row>
    <row r="9" spans="2:25" x14ac:dyDescent="0.35">
      <c r="B9" s="14"/>
      <c r="C9" s="30" t="s">
        <v>20</v>
      </c>
      <c r="D9" s="17">
        <v>1</v>
      </c>
      <c r="E9" s="40">
        <v>35</v>
      </c>
      <c r="F9" s="41">
        <f>P18</f>
        <v>21.64575</v>
      </c>
      <c r="G9" s="31"/>
      <c r="H9" s="15"/>
      <c r="J9" s="14"/>
      <c r="K9" s="17"/>
      <c r="L9" s="52" t="s">
        <v>21</v>
      </c>
      <c r="M9" s="18">
        <f>100%-M8</f>
        <v>0.95</v>
      </c>
      <c r="N9" s="18">
        <f>100%-N8</f>
        <v>0.85</v>
      </c>
      <c r="O9" s="18">
        <f>100%-O8</f>
        <v>0.8</v>
      </c>
      <c r="P9" s="18">
        <f>100%-P8</f>
        <v>0.75</v>
      </c>
      <c r="Q9" s="15"/>
      <c r="S9" s="14"/>
      <c r="T9" s="30" t="s">
        <v>20</v>
      </c>
      <c r="U9" s="32">
        <v>2000</v>
      </c>
      <c r="V9" s="33">
        <f>U9/0.44</f>
        <v>4545.454545454545</v>
      </c>
      <c r="W9" s="34">
        <f>T26</f>
        <v>92.396890844623087</v>
      </c>
      <c r="X9" s="15"/>
      <c r="Y9" s="103" t="str">
        <f ca="1">_xlfn.FORMULATEXT(W9)</f>
        <v>=T26</v>
      </c>
    </row>
    <row r="10" spans="2:25" x14ac:dyDescent="0.35">
      <c r="B10" s="24"/>
      <c r="C10" s="26"/>
      <c r="D10" s="26"/>
      <c r="E10" s="26"/>
      <c r="F10" s="26"/>
      <c r="G10" s="26"/>
      <c r="H10" s="25"/>
      <c r="J10" s="14"/>
      <c r="K10" s="17"/>
      <c r="L10" s="51" t="s">
        <v>22</v>
      </c>
      <c r="M10" s="20">
        <f>L11*M8</f>
        <v>5</v>
      </c>
      <c r="N10" s="20">
        <f>M11*N8</f>
        <v>14.25</v>
      </c>
      <c r="O10" s="20">
        <f>N11*O8</f>
        <v>16.150000000000002</v>
      </c>
      <c r="P10" s="20">
        <f>O11*P8</f>
        <v>16.149999999999999</v>
      </c>
      <c r="Q10" s="15"/>
      <c r="S10" s="14"/>
      <c r="T10" s="30"/>
      <c r="U10" s="32"/>
      <c r="V10" s="33"/>
      <c r="W10" s="34"/>
      <c r="X10" s="15"/>
    </row>
    <row r="11" spans="2:25" x14ac:dyDescent="0.35">
      <c r="J11" s="14"/>
      <c r="K11" s="17"/>
      <c r="L11" s="99">
        <f>E8</f>
        <v>100</v>
      </c>
      <c r="M11" s="21">
        <f>L11*M9</f>
        <v>95</v>
      </c>
      <c r="N11" s="21">
        <f>M11*N9</f>
        <v>80.75</v>
      </c>
      <c r="O11" s="21">
        <f>N11-O10</f>
        <v>64.599999999999994</v>
      </c>
      <c r="P11" s="22">
        <f>O11-P10</f>
        <v>48.449999999999996</v>
      </c>
      <c r="Q11" s="15"/>
      <c r="S11" s="14"/>
      <c r="T11" s="4" t="s">
        <v>23</v>
      </c>
      <c r="U11" s="35">
        <f>SUM(U8:U10)</f>
        <v>6000</v>
      </c>
      <c r="V11" s="35">
        <f>SUM(V8:V10)</f>
        <v>13636.363636363636</v>
      </c>
      <c r="W11" s="36">
        <f>SUM(W8:W10)</f>
        <v>174.9562303699069</v>
      </c>
      <c r="X11" s="15"/>
    </row>
    <row r="12" spans="2:25" x14ac:dyDescent="0.35">
      <c r="J12" s="14"/>
      <c r="N12" s="23">
        <v>1</v>
      </c>
      <c r="O12" s="23">
        <v>1</v>
      </c>
      <c r="Q12" s="15"/>
      <c r="S12" s="14"/>
      <c r="T12" s="10"/>
      <c r="U12" s="37"/>
      <c r="V12" s="37"/>
      <c r="W12" s="37"/>
      <c r="X12" s="15"/>
    </row>
    <row r="13" spans="2:25" x14ac:dyDescent="0.35">
      <c r="J13" s="14"/>
      <c r="K13" s="163" t="s">
        <v>6</v>
      </c>
      <c r="L13" s="163"/>
      <c r="M13" s="163"/>
      <c r="N13" s="27">
        <v>0.18</v>
      </c>
      <c r="Q13" s="15"/>
      <c r="S13" s="24"/>
      <c r="T13" s="26"/>
      <c r="U13" s="26"/>
      <c r="V13" s="26"/>
      <c r="W13" s="26"/>
      <c r="X13" s="25"/>
    </row>
    <row r="14" spans="2:25" x14ac:dyDescent="0.35">
      <c r="J14" s="14"/>
      <c r="K14" s="16" t="s">
        <v>20</v>
      </c>
      <c r="L14" s="16" t="s">
        <v>11</v>
      </c>
      <c r="M14" s="16" t="s">
        <v>12</v>
      </c>
      <c r="N14" s="16" t="s">
        <v>13</v>
      </c>
      <c r="O14" s="16" t="s">
        <v>14</v>
      </c>
      <c r="P14" s="16" t="s">
        <v>15</v>
      </c>
      <c r="Q14" s="15"/>
      <c r="S14" s="6"/>
      <c r="T14" s="6"/>
      <c r="U14" s="6"/>
      <c r="V14" s="6"/>
      <c r="W14" s="6"/>
      <c r="X14" s="6"/>
    </row>
    <row r="15" spans="2:25" x14ac:dyDescent="0.35">
      <c r="F15" s="7"/>
      <c r="G15" s="6"/>
      <c r="H15" s="6"/>
      <c r="J15" s="14"/>
      <c r="K15" s="17"/>
      <c r="L15" s="51" t="s">
        <v>19</v>
      </c>
      <c r="M15" s="18">
        <v>0.05</v>
      </c>
      <c r="N15" s="18">
        <v>7.0000000000000007E-2</v>
      </c>
      <c r="O15" s="18">
        <v>0</v>
      </c>
      <c r="P15" s="18">
        <v>0.3</v>
      </c>
      <c r="Q15" s="15"/>
      <c r="S15" s="6"/>
      <c r="T15" s="158" t="s">
        <v>10</v>
      </c>
      <c r="U15" s="159"/>
      <c r="V15" s="6"/>
      <c r="W15" s="6"/>
      <c r="X15" s="6"/>
    </row>
    <row r="16" spans="2:25" x14ac:dyDescent="0.35">
      <c r="F16" s="8"/>
      <c r="G16" s="6"/>
      <c r="H16" s="6"/>
      <c r="J16" s="14"/>
      <c r="K16" s="17"/>
      <c r="L16" s="52" t="s">
        <v>21</v>
      </c>
      <c r="M16" s="18">
        <f>100%-M15</f>
        <v>0.95</v>
      </c>
      <c r="N16" s="18">
        <f>100%-N15</f>
        <v>0.92999999999999994</v>
      </c>
      <c r="O16" s="18">
        <f>100%-O15</f>
        <v>1</v>
      </c>
      <c r="P16" s="18">
        <f>100%-P15</f>
        <v>0.7</v>
      </c>
      <c r="Q16" s="15"/>
      <c r="S16" s="6"/>
      <c r="T16" s="47" t="s">
        <v>24</v>
      </c>
      <c r="U16" s="48" t="s">
        <v>25</v>
      </c>
      <c r="X16" s="6"/>
    </row>
    <row r="17" spans="5:24" x14ac:dyDescent="0.35">
      <c r="G17" s="6"/>
      <c r="H17" s="6"/>
      <c r="J17" s="14"/>
      <c r="K17" s="17"/>
      <c r="L17" s="51" t="s">
        <v>22</v>
      </c>
      <c r="M17" s="20">
        <f>L18*M15</f>
        <v>1.75</v>
      </c>
      <c r="N17" s="20">
        <f>M18*N15</f>
        <v>2.3275000000000001</v>
      </c>
      <c r="O17" s="20">
        <f>N18*O15</f>
        <v>0</v>
      </c>
      <c r="P17" s="20">
        <f>O18*P15</f>
        <v>9.2767499999999998</v>
      </c>
      <c r="Q17" s="15"/>
      <c r="S17" s="6"/>
      <c r="T17" s="42">
        <v>1</v>
      </c>
      <c r="U17" s="43">
        <f>F8</f>
        <v>48.449999999999996</v>
      </c>
      <c r="X17" s="6"/>
    </row>
    <row r="18" spans="5:24" x14ac:dyDescent="0.35">
      <c r="G18" s="6"/>
      <c r="H18" s="6"/>
      <c r="J18" s="14"/>
      <c r="K18" s="17"/>
      <c r="L18" s="99">
        <f>E9</f>
        <v>35</v>
      </c>
      <c r="M18" s="19">
        <f>L18*M16</f>
        <v>33.25</v>
      </c>
      <c r="N18" s="19">
        <f>M18*N16</f>
        <v>30.922499999999999</v>
      </c>
      <c r="O18" s="19">
        <f>N18*O16</f>
        <v>30.922499999999999</v>
      </c>
      <c r="P18" s="22">
        <f>O18-P17</f>
        <v>21.64575</v>
      </c>
      <c r="Q18" s="15"/>
      <c r="S18" s="6"/>
      <c r="T18" s="44" t="s">
        <v>26</v>
      </c>
      <c r="U18" s="45">
        <v>4000</v>
      </c>
      <c r="X18" s="6"/>
    </row>
    <row r="19" spans="5:24" x14ac:dyDescent="0.35">
      <c r="F19" s="9"/>
      <c r="G19" s="6"/>
      <c r="H19" s="6"/>
      <c r="J19" s="24"/>
      <c r="K19" s="26"/>
      <c r="L19" s="26"/>
      <c r="M19" s="26"/>
      <c r="N19" s="26"/>
      <c r="O19" s="26"/>
      <c r="P19" s="26"/>
      <c r="Q19" s="25"/>
      <c r="S19" s="6"/>
      <c r="T19" s="49">
        <f>(T17*U18)/U17</f>
        <v>82.559339525283804</v>
      </c>
      <c r="U19" s="46"/>
      <c r="X19" s="6"/>
    </row>
    <row r="20" spans="5:24" x14ac:dyDescent="0.35">
      <c r="G20" s="6"/>
      <c r="H20" s="6"/>
      <c r="S20" s="6"/>
      <c r="T20" s="1" t="str">
        <f ca="1">_xlfn.FORMULATEXT(T19)</f>
        <v>=(T17*U18)/U17</v>
      </c>
      <c r="U20" s="6"/>
      <c r="X20" s="6"/>
    </row>
    <row r="21" spans="5:24" x14ac:dyDescent="0.35">
      <c r="G21" s="6"/>
      <c r="H21" s="6"/>
      <c r="S21" s="6"/>
      <c r="U21" s="6"/>
      <c r="X21" s="6"/>
    </row>
    <row r="22" spans="5:24" x14ac:dyDescent="0.35">
      <c r="F22" s="5"/>
      <c r="G22" s="6"/>
      <c r="H22" s="6"/>
      <c r="S22" s="6"/>
      <c r="T22" s="158" t="s">
        <v>20</v>
      </c>
      <c r="U22" s="159"/>
      <c r="X22" s="6"/>
    </row>
    <row r="23" spans="5:24" x14ac:dyDescent="0.35">
      <c r="F23" s="4"/>
      <c r="G23" s="6"/>
      <c r="H23" s="6"/>
      <c r="S23" s="6"/>
      <c r="T23" s="47" t="s">
        <v>24</v>
      </c>
      <c r="U23" s="48" t="s">
        <v>25</v>
      </c>
      <c r="X23" s="6"/>
    </row>
    <row r="24" spans="5:24" x14ac:dyDescent="0.35">
      <c r="G24" s="6"/>
      <c r="H24" s="6"/>
      <c r="S24" s="6"/>
      <c r="T24" s="42">
        <v>1</v>
      </c>
      <c r="U24" s="43">
        <f>F9</f>
        <v>21.64575</v>
      </c>
      <c r="X24" s="6"/>
    </row>
    <row r="25" spans="5:24" x14ac:dyDescent="0.35">
      <c r="G25" s="6"/>
      <c r="H25" s="6"/>
      <c r="S25" s="6"/>
      <c r="T25" s="44" t="s">
        <v>26</v>
      </c>
      <c r="U25" s="45">
        <v>2000</v>
      </c>
      <c r="X25" s="6"/>
    </row>
    <row r="26" spans="5:24" x14ac:dyDescent="0.35">
      <c r="G26" s="6"/>
      <c r="H26" s="6"/>
      <c r="S26" s="6"/>
      <c r="T26" s="49">
        <f>(T24*U25)/U24</f>
        <v>92.396890844623087</v>
      </c>
      <c r="U26" s="46"/>
      <c r="X26" s="6"/>
    </row>
    <row r="27" spans="5:24" x14ac:dyDescent="0.35">
      <c r="T27" s="1" t="str">
        <f ca="1">_xlfn.FORMULATEXT(T26)</f>
        <v>=(T24*U25)/U24</v>
      </c>
    </row>
    <row r="28" spans="5:24" x14ac:dyDescent="0.35">
      <c r="E28" s="2"/>
      <c r="G28" s="5"/>
    </row>
    <row r="29" spans="5:24" x14ac:dyDescent="0.35">
      <c r="E29" s="2"/>
      <c r="G29" s="4"/>
    </row>
  </sheetData>
  <mergeCells count="10">
    <mergeCell ref="B3:H3"/>
    <mergeCell ref="S3:X3"/>
    <mergeCell ref="T15:U15"/>
    <mergeCell ref="T22:U22"/>
    <mergeCell ref="C6:C7"/>
    <mergeCell ref="E6:F6"/>
    <mergeCell ref="C4:E4"/>
    <mergeCell ref="J3:Q3"/>
    <mergeCell ref="K6:M6"/>
    <mergeCell ref="K13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BE2F-49E7-4221-95C5-A5625B2F39C5}">
  <sheetPr>
    <tabColor rgb="FFFFC000"/>
  </sheetPr>
  <dimension ref="B2:I22"/>
  <sheetViews>
    <sheetView showGridLines="0" tabSelected="1" zoomScale="115" zoomScaleNormal="115" workbookViewId="0">
      <selection activeCell="E12" sqref="E12"/>
    </sheetView>
  </sheetViews>
  <sheetFormatPr defaultColWidth="9.1796875" defaultRowHeight="14.5" x14ac:dyDescent="0.35"/>
  <cols>
    <col min="1" max="1" width="4.81640625" customWidth="1"/>
    <col min="2" max="2" width="14.26953125" customWidth="1"/>
    <col min="3" max="3" width="17.1796875" customWidth="1"/>
    <col min="4" max="4" width="15.81640625" style="40" customWidth="1"/>
    <col min="5" max="5" width="19.7265625" bestFit="1" customWidth="1"/>
    <col min="6" max="6" width="15" customWidth="1"/>
    <col min="7" max="7" width="15.453125" customWidth="1"/>
    <col min="8" max="8" width="19.1796875" customWidth="1"/>
    <col min="9" max="9" width="21" customWidth="1"/>
    <col min="10" max="10" width="15.7265625" customWidth="1"/>
    <col min="11" max="11" width="13.7265625" customWidth="1"/>
  </cols>
  <sheetData>
    <row r="2" spans="2:9" ht="18.5" x14ac:dyDescent="0.45">
      <c r="B2" s="164" t="s">
        <v>27</v>
      </c>
      <c r="C2" s="164"/>
      <c r="D2" s="164"/>
      <c r="E2" s="164"/>
      <c r="F2" s="164"/>
      <c r="G2" s="164"/>
      <c r="H2" s="164"/>
      <c r="I2" s="164"/>
    </row>
    <row r="4" spans="2:9" x14ac:dyDescent="0.35">
      <c r="B4" s="63" t="s">
        <v>3</v>
      </c>
      <c r="C4" s="63" t="s">
        <v>28</v>
      </c>
      <c r="D4" s="64" t="s">
        <v>29</v>
      </c>
      <c r="E4" s="63" t="s">
        <v>30</v>
      </c>
      <c r="F4" s="63" t="s">
        <v>31</v>
      </c>
      <c r="G4" s="63" t="s">
        <v>32</v>
      </c>
      <c r="H4" s="63" t="s">
        <v>33</v>
      </c>
      <c r="I4" s="63" t="s">
        <v>34</v>
      </c>
    </row>
    <row r="5" spans="2:9" x14ac:dyDescent="0.35">
      <c r="B5" s="53" t="s">
        <v>10</v>
      </c>
      <c r="C5" s="53" t="s">
        <v>35</v>
      </c>
      <c r="D5" s="54">
        <f>G16</f>
        <v>49.535603715170282</v>
      </c>
      <c r="E5" s="53" t="s">
        <v>36</v>
      </c>
      <c r="F5" s="55"/>
      <c r="G5" s="55"/>
      <c r="H5" s="55"/>
      <c r="I5" s="55"/>
    </row>
    <row r="6" spans="2:9" x14ac:dyDescent="0.35">
      <c r="B6" s="53" t="s">
        <v>20</v>
      </c>
      <c r="C6" s="53" t="s">
        <v>37</v>
      </c>
      <c r="D6" s="54">
        <f>C18</f>
        <v>40</v>
      </c>
      <c r="E6" s="53" t="s">
        <v>36</v>
      </c>
      <c r="F6" s="56"/>
      <c r="G6" s="56"/>
      <c r="H6" s="56"/>
      <c r="I6" s="56"/>
    </row>
    <row r="7" spans="2:9" x14ac:dyDescent="0.35">
      <c r="B7" s="53" t="s">
        <v>20</v>
      </c>
      <c r="C7" s="53" t="s">
        <v>38</v>
      </c>
      <c r="D7" s="54">
        <f>G17-D6</f>
        <v>15.438134506773849</v>
      </c>
      <c r="E7" s="53" t="s">
        <v>36</v>
      </c>
      <c r="F7" s="56"/>
      <c r="G7" s="56"/>
      <c r="H7" s="56"/>
      <c r="I7" s="56"/>
    </row>
    <row r="8" spans="2:9" x14ac:dyDescent="0.35">
      <c r="B8" s="53" t="s">
        <v>10</v>
      </c>
      <c r="C8" s="53" t="s">
        <v>39</v>
      </c>
      <c r="D8" s="54">
        <f>C21</f>
        <v>25</v>
      </c>
      <c r="E8" s="53" t="s">
        <v>40</v>
      </c>
      <c r="F8" s="56"/>
      <c r="G8" s="56"/>
      <c r="H8" s="56"/>
      <c r="I8" s="56"/>
    </row>
    <row r="9" spans="2:9" x14ac:dyDescent="0.35">
      <c r="B9" s="53" t="s">
        <v>10</v>
      </c>
      <c r="C9" s="53" t="s">
        <v>41</v>
      </c>
      <c r="D9" s="54">
        <f>H16-D8</f>
        <v>8.0237358101135214</v>
      </c>
      <c r="E9" s="53" t="s">
        <v>40</v>
      </c>
      <c r="F9" s="56"/>
      <c r="G9" s="56"/>
      <c r="H9" s="56"/>
      <c r="I9" s="56"/>
    </row>
    <row r="10" spans="2:9" x14ac:dyDescent="0.35">
      <c r="B10" s="53" t="s">
        <v>20</v>
      </c>
      <c r="C10" s="53" t="s">
        <v>42</v>
      </c>
      <c r="D10" s="54">
        <f>C20</f>
        <v>20</v>
      </c>
      <c r="E10" s="53" t="s">
        <v>40</v>
      </c>
      <c r="F10" s="56"/>
      <c r="G10" s="56"/>
      <c r="H10" s="56"/>
      <c r="I10" s="56"/>
    </row>
    <row r="11" spans="2:9" x14ac:dyDescent="0.35">
      <c r="B11" s="53" t="s">
        <v>20</v>
      </c>
      <c r="C11" s="53" t="s">
        <v>43</v>
      </c>
      <c r="D11" s="54">
        <f>H17-D10</f>
        <v>16.958756337849238</v>
      </c>
      <c r="E11" s="53" t="s">
        <v>40</v>
      </c>
      <c r="F11" s="56"/>
      <c r="G11" s="56"/>
      <c r="H11" s="56"/>
      <c r="I11" s="56"/>
    </row>
    <row r="12" spans="2:9" x14ac:dyDescent="0.35">
      <c r="B12" s="115" t="s">
        <v>23</v>
      </c>
      <c r="D12" s="113">
        <f>SUM(D5:D11)</f>
        <v>174.9562303699069</v>
      </c>
      <c r="F12" s="40"/>
      <c r="G12" s="40"/>
      <c r="H12" s="40"/>
      <c r="I12" s="40"/>
    </row>
    <row r="13" spans="2:9" x14ac:dyDescent="0.35">
      <c r="D13" s="57"/>
      <c r="F13" s="40"/>
      <c r="G13" s="165" t="s">
        <v>44</v>
      </c>
      <c r="H13" s="165"/>
      <c r="I13" s="40"/>
    </row>
    <row r="14" spans="2:9" x14ac:dyDescent="0.35">
      <c r="G14" s="58">
        <v>0.6</v>
      </c>
      <c r="H14" s="58">
        <f>1-G14</f>
        <v>0.4</v>
      </c>
    </row>
    <row r="15" spans="2:9" ht="27.65" customHeight="1" x14ac:dyDescent="0.35">
      <c r="B15" s="109" t="s">
        <v>28</v>
      </c>
      <c r="C15" s="110" t="s">
        <v>45</v>
      </c>
      <c r="D15" s="110" t="s">
        <v>46</v>
      </c>
      <c r="E15" s="60" t="s">
        <v>3</v>
      </c>
      <c r="F15" s="59" t="s">
        <v>47</v>
      </c>
      <c r="G15" s="60" t="s">
        <v>36</v>
      </c>
      <c r="H15" s="60" t="s">
        <v>40</v>
      </c>
    </row>
    <row r="16" spans="2:9" x14ac:dyDescent="0.35">
      <c r="B16" s="105" t="s">
        <v>35</v>
      </c>
      <c r="C16" s="106">
        <v>50</v>
      </c>
      <c r="D16" s="54">
        <f>D5</f>
        <v>49.535603715170282</v>
      </c>
      <c r="E16" s="17" t="s">
        <v>10</v>
      </c>
      <c r="F16" s="114">
        <f>'Rendimientos &amp; Supuestos '!W8</f>
        <v>82.559339525283804</v>
      </c>
      <c r="G16" s="57">
        <f>F16*$G$14</f>
        <v>49.535603715170282</v>
      </c>
      <c r="H16" s="57">
        <f>F16*$H$14</f>
        <v>33.023735810113521</v>
      </c>
    </row>
    <row r="17" spans="2:8" x14ac:dyDescent="0.35">
      <c r="B17" s="107" t="s">
        <v>38</v>
      </c>
      <c r="C17" s="108">
        <v>20</v>
      </c>
      <c r="D17" s="54">
        <f>D7</f>
        <v>15.438134506773849</v>
      </c>
      <c r="E17" s="17" t="s">
        <v>20</v>
      </c>
      <c r="F17" s="114">
        <f>'Rendimientos &amp; Supuestos '!W9</f>
        <v>92.396890844623087</v>
      </c>
      <c r="G17" s="57">
        <f>F17*$G$14</f>
        <v>55.438134506773849</v>
      </c>
      <c r="H17" s="57">
        <f>F17*$H$14</f>
        <v>36.958756337849238</v>
      </c>
    </row>
    <row r="18" spans="2:8" x14ac:dyDescent="0.35">
      <c r="B18" s="107" t="s">
        <v>37</v>
      </c>
      <c r="C18" s="108">
        <v>40</v>
      </c>
      <c r="D18" s="54">
        <f>D6</f>
        <v>40</v>
      </c>
      <c r="E18" s="111" t="s">
        <v>23</v>
      </c>
      <c r="F18" s="112">
        <f>SUM(F16:F17)</f>
        <v>174.9562303699069</v>
      </c>
      <c r="G18" s="57"/>
      <c r="H18" s="57"/>
    </row>
    <row r="19" spans="2:8" x14ac:dyDescent="0.35">
      <c r="B19" s="105" t="s">
        <v>41</v>
      </c>
      <c r="C19" s="106">
        <v>10</v>
      </c>
      <c r="D19" s="54">
        <f>D9</f>
        <v>8.0237358101135214</v>
      </c>
      <c r="E19" s="61"/>
      <c r="F19" s="62"/>
    </row>
    <row r="20" spans="2:8" x14ac:dyDescent="0.35">
      <c r="B20" s="107" t="s">
        <v>42</v>
      </c>
      <c r="C20" s="108">
        <v>20</v>
      </c>
      <c r="D20" s="54">
        <f>D10</f>
        <v>20</v>
      </c>
      <c r="E20" s="61"/>
      <c r="F20" s="62"/>
      <c r="G20" s="57"/>
    </row>
    <row r="21" spans="2:8" x14ac:dyDescent="0.35">
      <c r="B21" s="105" t="s">
        <v>39</v>
      </c>
      <c r="C21" s="106">
        <v>25</v>
      </c>
      <c r="D21" s="54">
        <f>D8</f>
        <v>25</v>
      </c>
      <c r="F21" s="62"/>
    </row>
    <row r="22" spans="2:8" x14ac:dyDescent="0.35">
      <c r="B22" s="107" t="s">
        <v>43</v>
      </c>
      <c r="C22" s="108">
        <v>18</v>
      </c>
      <c r="D22" s="54">
        <f>D11</f>
        <v>16.958756337849238</v>
      </c>
    </row>
  </sheetData>
  <mergeCells count="2">
    <mergeCell ref="B2:I2"/>
    <mergeCell ref="G13:H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2A3E5-9187-4A2F-99EC-EF5B4CEDE7D6}">
  <sheetPr>
    <tabColor rgb="FF92D050"/>
    <pageSetUpPr fitToPage="1"/>
  </sheetPr>
  <dimension ref="B3:R75"/>
  <sheetViews>
    <sheetView showGridLines="0" zoomScale="70" zoomScaleNormal="70" workbookViewId="0">
      <pane ySplit="8" topLeftCell="A35" activePane="bottomLeft" state="frozen"/>
      <selection pane="bottomLeft" activeCell="F11" sqref="F11"/>
    </sheetView>
  </sheetViews>
  <sheetFormatPr defaultColWidth="11.453125" defaultRowHeight="14" x14ac:dyDescent="0.3"/>
  <cols>
    <col min="1" max="1" width="11.453125" style="80"/>
    <col min="2" max="2" width="3.1796875" style="80" customWidth="1"/>
    <col min="3" max="3" width="40.1796875" style="80" customWidth="1"/>
    <col min="4" max="8" width="6.453125" style="80" customWidth="1"/>
    <col min="9" max="9" width="3.1796875" style="80" customWidth="1"/>
    <col min="10" max="10" width="11.453125" style="80"/>
    <col min="11" max="11" width="3.1796875" style="80" customWidth="1"/>
    <col min="12" max="12" width="40.1796875" style="80" customWidth="1"/>
    <col min="13" max="17" width="6.453125" style="80" customWidth="1"/>
    <col min="18" max="18" width="3.1796875" style="80" customWidth="1"/>
    <col min="19" max="16384" width="11.453125" style="80"/>
  </cols>
  <sheetData>
    <row r="3" spans="2:18" customFormat="1" ht="15" thickBot="1" x14ac:dyDescent="0.4"/>
    <row r="4" spans="2:18" ht="14.5" thickBot="1" x14ac:dyDescent="0.35">
      <c r="B4" s="84"/>
      <c r="C4" s="85"/>
      <c r="D4" s="85"/>
      <c r="E4" s="85"/>
      <c r="F4" s="85"/>
      <c r="G4" s="85"/>
      <c r="H4" s="85"/>
      <c r="I4" s="86"/>
      <c r="K4" s="84"/>
      <c r="L4" s="85"/>
      <c r="M4" s="85"/>
      <c r="N4" s="85"/>
      <c r="O4" s="85"/>
      <c r="P4" s="85"/>
      <c r="Q4" s="85"/>
      <c r="R4" s="86"/>
    </row>
    <row r="5" spans="2:18" ht="20.149999999999999" customHeight="1" thickBot="1" x14ac:dyDescent="0.35">
      <c r="B5" s="87"/>
      <c r="C5" s="169" t="s">
        <v>48</v>
      </c>
      <c r="D5" s="170"/>
      <c r="E5" s="170"/>
      <c r="F5" s="170"/>
      <c r="G5" s="170"/>
      <c r="H5" s="171"/>
      <c r="I5" s="88"/>
      <c r="K5" s="87"/>
      <c r="L5" s="169" t="s">
        <v>49</v>
      </c>
      <c r="M5" s="170"/>
      <c r="N5" s="170"/>
      <c r="O5" s="170"/>
      <c r="P5" s="170"/>
      <c r="Q5" s="171"/>
      <c r="R5" s="88"/>
    </row>
    <row r="6" spans="2:18" ht="14.5" thickBot="1" x14ac:dyDescent="0.35">
      <c r="B6" s="87"/>
      <c r="C6" s="172"/>
      <c r="D6" s="172"/>
      <c r="E6" s="93"/>
      <c r="F6" s="93"/>
      <c r="G6" s="93"/>
      <c r="H6" s="93"/>
      <c r="I6" s="88"/>
      <c r="K6" s="87"/>
      <c r="L6" s="172"/>
      <c r="M6" s="172"/>
      <c r="N6" s="93"/>
      <c r="O6" s="93"/>
      <c r="P6" s="93"/>
      <c r="Q6" s="93"/>
      <c r="R6" s="88"/>
    </row>
    <row r="7" spans="2:18" ht="15" customHeight="1" x14ac:dyDescent="0.3">
      <c r="B7" s="87"/>
      <c r="C7" s="173" t="s">
        <v>50</v>
      </c>
      <c r="D7" s="175" t="s">
        <v>51</v>
      </c>
      <c r="E7" s="175"/>
      <c r="F7" s="175"/>
      <c r="G7" s="175"/>
      <c r="H7" s="176"/>
      <c r="I7" s="88"/>
      <c r="K7" s="87"/>
      <c r="L7" s="173" t="s">
        <v>50</v>
      </c>
      <c r="M7" s="175" t="s">
        <v>51</v>
      </c>
      <c r="N7" s="175"/>
      <c r="O7" s="175"/>
      <c r="P7" s="175"/>
      <c r="Q7" s="176"/>
      <c r="R7" s="88"/>
    </row>
    <row r="8" spans="2:18" ht="15.65" customHeight="1" thickBot="1" x14ac:dyDescent="0.35">
      <c r="B8" s="87"/>
      <c r="C8" s="174"/>
      <c r="D8" s="177"/>
      <c r="E8" s="177"/>
      <c r="F8" s="177"/>
      <c r="G8" s="177"/>
      <c r="H8" s="178"/>
      <c r="I8" s="88"/>
      <c r="K8" s="87"/>
      <c r="L8" s="174"/>
      <c r="M8" s="177"/>
      <c r="N8" s="177"/>
      <c r="O8" s="177"/>
      <c r="P8" s="177"/>
      <c r="Q8" s="178"/>
      <c r="R8" s="88"/>
    </row>
    <row r="9" spans="2:18" ht="15.5" x14ac:dyDescent="0.35">
      <c r="B9" s="87"/>
      <c r="C9" s="179" t="s">
        <v>52</v>
      </c>
      <c r="D9" s="180"/>
      <c r="E9" s="180"/>
      <c r="F9" s="180"/>
      <c r="G9" s="180"/>
      <c r="H9" s="181"/>
      <c r="I9" s="88"/>
      <c r="K9" s="87"/>
      <c r="L9" s="179" t="s">
        <v>52</v>
      </c>
      <c r="M9" s="180"/>
      <c r="N9" s="180"/>
      <c r="O9" s="180"/>
      <c r="P9" s="180"/>
      <c r="Q9" s="181"/>
      <c r="R9" s="88"/>
    </row>
    <row r="10" spans="2:18" x14ac:dyDescent="0.3">
      <c r="B10" s="87"/>
      <c r="C10" s="81" t="s">
        <v>53</v>
      </c>
      <c r="D10" s="95">
        <v>-4</v>
      </c>
      <c r="E10" s="71"/>
      <c r="F10" s="71"/>
      <c r="G10" s="71"/>
      <c r="H10" s="71"/>
      <c r="I10" s="88"/>
      <c r="K10" s="87"/>
      <c r="L10" s="81" t="s">
        <v>53</v>
      </c>
      <c r="M10" s="95">
        <v>-4</v>
      </c>
      <c r="N10" s="71"/>
      <c r="O10" s="71"/>
      <c r="P10" s="71"/>
      <c r="Q10" s="71"/>
      <c r="R10" s="88"/>
    </row>
    <row r="11" spans="2:18" x14ac:dyDescent="0.3">
      <c r="B11" s="87"/>
      <c r="C11" s="81" t="s">
        <v>54</v>
      </c>
      <c r="D11" s="96">
        <v>-3</v>
      </c>
      <c r="E11" s="72"/>
      <c r="F11" s="72"/>
      <c r="G11" s="72"/>
      <c r="H11" s="72"/>
      <c r="I11" s="88"/>
      <c r="K11" s="87"/>
      <c r="L11" s="81" t="s">
        <v>54</v>
      </c>
      <c r="M11" s="96">
        <v>-3</v>
      </c>
      <c r="N11" s="72"/>
      <c r="O11" s="72"/>
      <c r="P11" s="72"/>
      <c r="Q11" s="72"/>
      <c r="R11" s="88"/>
    </row>
    <row r="12" spans="2:18" x14ac:dyDescent="0.3">
      <c r="B12" s="87"/>
      <c r="C12" s="81" t="s">
        <v>55</v>
      </c>
      <c r="D12" s="96">
        <v>-3</v>
      </c>
      <c r="E12" s="72"/>
      <c r="F12" s="72"/>
      <c r="G12" s="72"/>
      <c r="H12" s="72"/>
      <c r="I12" s="88"/>
      <c r="K12" s="87"/>
      <c r="L12" s="81" t="s">
        <v>55</v>
      </c>
      <c r="M12" s="96">
        <v>-3</v>
      </c>
      <c r="N12" s="72"/>
      <c r="O12" s="72"/>
      <c r="P12" s="72"/>
      <c r="Q12" s="72"/>
      <c r="R12" s="88"/>
    </row>
    <row r="13" spans="2:18" x14ac:dyDescent="0.3">
      <c r="B13" s="87"/>
      <c r="C13" s="81" t="s">
        <v>56</v>
      </c>
      <c r="D13" s="96">
        <v>0</v>
      </c>
      <c r="E13" s="72"/>
      <c r="F13" s="72"/>
      <c r="G13" s="72"/>
      <c r="H13" s="72"/>
      <c r="I13" s="88"/>
      <c r="K13" s="87"/>
      <c r="L13" s="81" t="s">
        <v>56</v>
      </c>
      <c r="M13" s="96">
        <v>0</v>
      </c>
      <c r="N13" s="72"/>
      <c r="O13" s="72"/>
      <c r="P13" s="72"/>
      <c r="Q13" s="72"/>
      <c r="R13" s="88"/>
    </row>
    <row r="14" spans="2:18" x14ac:dyDescent="0.3">
      <c r="B14" s="87"/>
      <c r="C14" s="81" t="s">
        <v>4</v>
      </c>
      <c r="D14" s="96">
        <v>0</v>
      </c>
      <c r="E14" s="72"/>
      <c r="F14" s="72"/>
      <c r="G14" s="72"/>
      <c r="H14" s="72"/>
      <c r="I14" s="88"/>
      <c r="K14" s="87"/>
      <c r="L14" s="81" t="s">
        <v>4</v>
      </c>
      <c r="M14" s="96">
        <v>0</v>
      </c>
      <c r="N14" s="72"/>
      <c r="O14" s="72"/>
      <c r="P14" s="72"/>
      <c r="Q14" s="72"/>
      <c r="R14" s="88"/>
    </row>
    <row r="15" spans="2:18" x14ac:dyDescent="0.3">
      <c r="B15" s="87"/>
      <c r="C15" s="81" t="s">
        <v>57</v>
      </c>
      <c r="D15" s="96">
        <v>1</v>
      </c>
      <c r="E15" s="72"/>
      <c r="F15" s="72"/>
      <c r="G15" s="72"/>
      <c r="H15" s="72"/>
      <c r="I15" s="88"/>
      <c r="K15" s="87"/>
      <c r="L15" s="81" t="s">
        <v>57</v>
      </c>
      <c r="M15" s="96">
        <v>1</v>
      </c>
      <c r="N15" s="72"/>
      <c r="O15" s="72"/>
      <c r="P15" s="72"/>
      <c r="Q15" s="72"/>
      <c r="R15" s="88"/>
    </row>
    <row r="16" spans="2:18" x14ac:dyDescent="0.3">
      <c r="B16" s="87"/>
      <c r="C16" s="81" t="s">
        <v>58</v>
      </c>
      <c r="D16" s="96">
        <v>3</v>
      </c>
      <c r="E16" s="72">
        <v>5</v>
      </c>
      <c r="F16" s="72">
        <v>7</v>
      </c>
      <c r="G16" s="72">
        <v>9</v>
      </c>
      <c r="H16" s="72"/>
      <c r="I16" s="88"/>
      <c r="K16" s="87"/>
      <c r="L16" s="81" t="s">
        <v>59</v>
      </c>
      <c r="M16" s="96">
        <v>3</v>
      </c>
      <c r="N16" s="72">
        <v>5</v>
      </c>
      <c r="O16" s="72">
        <v>7</v>
      </c>
      <c r="P16" s="72">
        <v>9</v>
      </c>
      <c r="Q16" s="72">
        <v>10</v>
      </c>
      <c r="R16" s="88"/>
    </row>
    <row r="17" spans="2:18" x14ac:dyDescent="0.3">
      <c r="B17" s="87"/>
      <c r="C17" s="81" t="s">
        <v>60</v>
      </c>
      <c r="D17" s="96">
        <v>4</v>
      </c>
      <c r="E17" s="72"/>
      <c r="F17" s="72"/>
      <c r="G17" s="72"/>
      <c r="H17" s="72"/>
      <c r="I17" s="88"/>
      <c r="K17" s="87"/>
      <c r="L17" s="81" t="s">
        <v>60</v>
      </c>
      <c r="M17" s="96">
        <v>4</v>
      </c>
      <c r="N17" s="72"/>
      <c r="O17" s="72"/>
      <c r="P17" s="72"/>
      <c r="Q17" s="72"/>
      <c r="R17" s="88"/>
    </row>
    <row r="18" spans="2:18" x14ac:dyDescent="0.3">
      <c r="B18" s="87"/>
      <c r="C18" s="81" t="s">
        <v>61</v>
      </c>
      <c r="D18" s="96">
        <v>3</v>
      </c>
      <c r="E18" s="72"/>
      <c r="F18" s="72"/>
      <c r="G18" s="72"/>
      <c r="H18" s="72"/>
      <c r="I18" s="88"/>
      <c r="K18" s="87"/>
      <c r="L18" s="81" t="s">
        <v>61</v>
      </c>
      <c r="M18" s="96">
        <v>3</v>
      </c>
      <c r="N18" s="72"/>
      <c r="O18" s="72"/>
      <c r="P18" s="72"/>
      <c r="Q18" s="72"/>
      <c r="R18" s="88"/>
    </row>
    <row r="19" spans="2:18" x14ac:dyDescent="0.3">
      <c r="B19" s="87"/>
      <c r="C19" s="81" t="s">
        <v>62</v>
      </c>
      <c r="D19" s="96">
        <v>17</v>
      </c>
      <c r="E19" s="72"/>
      <c r="F19" s="72"/>
      <c r="G19" s="72"/>
      <c r="H19" s="72"/>
      <c r="I19" s="88"/>
      <c r="K19" s="87"/>
      <c r="L19" s="81" t="s">
        <v>62</v>
      </c>
      <c r="M19" s="96">
        <v>17</v>
      </c>
      <c r="N19" s="72"/>
      <c r="O19" s="72"/>
      <c r="P19" s="72"/>
      <c r="Q19" s="72"/>
      <c r="R19" s="88"/>
    </row>
    <row r="20" spans="2:18" x14ac:dyDescent="0.3">
      <c r="B20" s="87"/>
      <c r="C20" s="81" t="s">
        <v>63</v>
      </c>
      <c r="D20" s="96">
        <v>1</v>
      </c>
      <c r="E20" s="72">
        <v>3</v>
      </c>
      <c r="F20" s="72">
        <v>5</v>
      </c>
      <c r="G20" s="72">
        <v>7</v>
      </c>
      <c r="H20" s="72">
        <v>9</v>
      </c>
      <c r="I20" s="88"/>
      <c r="K20" s="87"/>
      <c r="L20" s="81" t="s">
        <v>64</v>
      </c>
      <c r="M20" s="96">
        <v>1</v>
      </c>
      <c r="N20" s="72">
        <v>3</v>
      </c>
      <c r="O20" s="72">
        <v>5</v>
      </c>
      <c r="P20" s="72">
        <v>7</v>
      </c>
      <c r="Q20" s="72">
        <v>9</v>
      </c>
      <c r="R20" s="88"/>
    </row>
    <row r="21" spans="2:18" x14ac:dyDescent="0.3">
      <c r="B21" s="87"/>
      <c r="C21" s="73"/>
      <c r="D21" s="74"/>
      <c r="E21" s="94"/>
      <c r="F21" s="94"/>
      <c r="G21" s="94"/>
      <c r="H21" s="97"/>
      <c r="I21" s="88"/>
      <c r="K21" s="87"/>
      <c r="L21" s="78" t="s">
        <v>65</v>
      </c>
      <c r="M21" s="79">
        <v>10</v>
      </c>
      <c r="N21" s="94"/>
      <c r="O21" s="94"/>
      <c r="P21" s="94"/>
      <c r="Q21" s="97"/>
      <c r="R21" s="88"/>
    </row>
    <row r="22" spans="2:18" ht="15.5" x14ac:dyDescent="0.35">
      <c r="B22" s="87"/>
      <c r="C22" s="166" t="s">
        <v>4</v>
      </c>
      <c r="D22" s="167"/>
      <c r="E22" s="167"/>
      <c r="F22" s="167"/>
      <c r="G22" s="167"/>
      <c r="H22" s="168"/>
      <c r="I22" s="88"/>
      <c r="K22" s="87"/>
      <c r="L22" s="166" t="s">
        <v>4</v>
      </c>
      <c r="M22" s="167"/>
      <c r="N22" s="167"/>
      <c r="O22" s="167"/>
      <c r="P22" s="167"/>
      <c r="Q22" s="168"/>
      <c r="R22" s="88"/>
    </row>
    <row r="23" spans="2:18" x14ac:dyDescent="0.3">
      <c r="B23" s="87"/>
      <c r="C23" s="75" t="s">
        <v>21</v>
      </c>
      <c r="D23" s="76">
        <v>0</v>
      </c>
      <c r="E23" s="76"/>
      <c r="F23" s="76"/>
      <c r="G23" s="76"/>
      <c r="H23" s="76"/>
      <c r="I23" s="88"/>
      <c r="K23" s="87"/>
      <c r="L23" s="75" t="s">
        <v>21</v>
      </c>
      <c r="M23" s="76">
        <v>0</v>
      </c>
      <c r="N23" s="76"/>
      <c r="O23" s="76"/>
      <c r="P23" s="76"/>
      <c r="Q23" s="76"/>
      <c r="R23" s="88"/>
    </row>
    <row r="24" spans="2:18" x14ac:dyDescent="0.3">
      <c r="B24" s="87"/>
      <c r="C24" s="75" t="s">
        <v>66</v>
      </c>
      <c r="D24" s="76">
        <v>0</v>
      </c>
      <c r="E24" s="76"/>
      <c r="F24" s="76"/>
      <c r="G24" s="76"/>
      <c r="H24" s="76"/>
      <c r="I24" s="88"/>
      <c r="K24" s="87"/>
      <c r="L24" s="75" t="s">
        <v>67</v>
      </c>
      <c r="M24" s="76">
        <v>0</v>
      </c>
      <c r="N24" s="76"/>
      <c r="O24" s="76"/>
      <c r="P24" s="76"/>
      <c r="Q24" s="76"/>
      <c r="R24" s="88"/>
    </row>
    <row r="25" spans="2:18" x14ac:dyDescent="0.3">
      <c r="B25" s="87"/>
      <c r="C25" s="75" t="s">
        <v>68</v>
      </c>
      <c r="D25" s="76">
        <v>0</v>
      </c>
      <c r="E25" s="76"/>
      <c r="F25" s="76"/>
      <c r="G25" s="76"/>
      <c r="H25" s="76"/>
      <c r="I25" s="88"/>
      <c r="K25" s="87"/>
      <c r="L25" s="75" t="s">
        <v>68</v>
      </c>
      <c r="M25" s="76">
        <v>0</v>
      </c>
      <c r="N25" s="76"/>
      <c r="O25" s="76"/>
      <c r="P25" s="76"/>
      <c r="Q25" s="76"/>
      <c r="R25" s="88"/>
    </row>
    <row r="26" spans="2:18" x14ac:dyDescent="0.3">
      <c r="B26" s="87"/>
      <c r="C26" s="75" t="s">
        <v>69</v>
      </c>
      <c r="D26" s="76">
        <v>0</v>
      </c>
      <c r="E26" s="76"/>
      <c r="F26" s="76"/>
      <c r="G26" s="76"/>
      <c r="H26" s="76"/>
      <c r="I26" s="88"/>
      <c r="K26" s="87"/>
      <c r="L26" s="75" t="s">
        <v>69</v>
      </c>
      <c r="M26" s="76">
        <v>0</v>
      </c>
      <c r="N26" s="76"/>
      <c r="O26" s="76"/>
      <c r="P26" s="76"/>
      <c r="Q26" s="76"/>
      <c r="R26" s="88"/>
    </row>
    <row r="27" spans="2:18" x14ac:dyDescent="0.3">
      <c r="B27" s="87"/>
      <c r="C27" s="82" t="s">
        <v>70</v>
      </c>
      <c r="D27" s="76">
        <v>0</v>
      </c>
      <c r="E27" s="76"/>
      <c r="F27" s="76"/>
      <c r="G27" s="76"/>
      <c r="H27" s="76"/>
      <c r="I27" s="88"/>
      <c r="K27" s="87"/>
      <c r="L27" s="82" t="s">
        <v>70</v>
      </c>
      <c r="M27" s="76">
        <v>0</v>
      </c>
      <c r="N27" s="76"/>
      <c r="O27" s="76"/>
      <c r="P27" s="76"/>
      <c r="Q27" s="76"/>
      <c r="R27" s="88"/>
    </row>
    <row r="28" spans="2:18" x14ac:dyDescent="0.3">
      <c r="B28" s="87"/>
      <c r="C28" s="82" t="s">
        <v>71</v>
      </c>
      <c r="D28" s="76">
        <v>0</v>
      </c>
      <c r="E28" s="76"/>
      <c r="F28" s="76"/>
      <c r="G28" s="76"/>
      <c r="H28" s="76"/>
      <c r="I28" s="88"/>
      <c r="K28" s="87"/>
      <c r="L28" s="82" t="s">
        <v>71</v>
      </c>
      <c r="M28" s="76">
        <v>0</v>
      </c>
      <c r="N28" s="76"/>
      <c r="O28" s="76"/>
      <c r="P28" s="76"/>
      <c r="Q28" s="76"/>
      <c r="R28" s="88"/>
    </row>
    <row r="29" spans="2:18" x14ac:dyDescent="0.3">
      <c r="B29" s="87"/>
      <c r="C29" s="73"/>
      <c r="D29" s="74"/>
      <c r="E29" s="94"/>
      <c r="F29" s="94"/>
      <c r="G29" s="94"/>
      <c r="H29" s="97"/>
      <c r="I29" s="88"/>
      <c r="K29" s="87"/>
      <c r="L29" s="73"/>
      <c r="M29" s="74"/>
      <c r="N29" s="94"/>
      <c r="O29" s="94"/>
      <c r="P29" s="94"/>
      <c r="Q29" s="97"/>
      <c r="R29" s="88"/>
    </row>
    <row r="30" spans="2:18" ht="15.5" x14ac:dyDescent="0.35">
      <c r="B30" s="87"/>
      <c r="C30" s="166" t="s">
        <v>72</v>
      </c>
      <c r="D30" s="167"/>
      <c r="E30" s="167"/>
      <c r="F30" s="167"/>
      <c r="G30" s="167"/>
      <c r="H30" s="168"/>
      <c r="I30" s="88"/>
      <c r="K30" s="87"/>
      <c r="L30" s="166" t="s">
        <v>72</v>
      </c>
      <c r="M30" s="167"/>
      <c r="N30" s="167"/>
      <c r="O30" s="167"/>
      <c r="P30" s="167"/>
      <c r="Q30" s="168"/>
      <c r="R30" s="88"/>
    </row>
    <row r="31" spans="2:18" x14ac:dyDescent="0.3">
      <c r="B31" s="87"/>
      <c r="C31" s="82" t="s">
        <v>73</v>
      </c>
      <c r="D31" s="76">
        <v>1</v>
      </c>
      <c r="E31" s="76"/>
      <c r="F31" s="76"/>
      <c r="G31" s="76"/>
      <c r="H31" s="76"/>
      <c r="I31" s="88"/>
      <c r="K31" s="87"/>
      <c r="L31" s="82" t="s">
        <v>74</v>
      </c>
      <c r="M31" s="76">
        <v>1</v>
      </c>
      <c r="N31" s="76"/>
      <c r="O31" s="76"/>
      <c r="P31" s="76"/>
      <c r="Q31" s="76"/>
      <c r="R31" s="88"/>
    </row>
    <row r="32" spans="2:18" x14ac:dyDescent="0.3">
      <c r="B32" s="87"/>
      <c r="C32" s="82" t="s">
        <v>75</v>
      </c>
      <c r="D32" s="76">
        <v>1</v>
      </c>
      <c r="E32" s="76"/>
      <c r="F32" s="76"/>
      <c r="G32" s="76"/>
      <c r="H32" s="76"/>
      <c r="I32" s="88"/>
      <c r="K32" s="87"/>
      <c r="L32" s="82" t="s">
        <v>76</v>
      </c>
      <c r="M32" s="76">
        <v>1</v>
      </c>
      <c r="N32" s="76"/>
      <c r="O32" s="76"/>
      <c r="P32" s="76"/>
      <c r="Q32" s="76"/>
      <c r="R32" s="88"/>
    </row>
    <row r="33" spans="2:18" x14ac:dyDescent="0.3">
      <c r="B33" s="87"/>
      <c r="C33" s="82" t="s">
        <v>77</v>
      </c>
      <c r="D33" s="76">
        <v>5</v>
      </c>
      <c r="E33" s="76"/>
      <c r="F33" s="76"/>
      <c r="G33" s="76"/>
      <c r="H33" s="76"/>
      <c r="I33" s="88"/>
      <c r="K33" s="87"/>
      <c r="L33" s="82" t="s">
        <v>73</v>
      </c>
      <c r="M33" s="76">
        <v>5</v>
      </c>
      <c r="N33" s="76"/>
      <c r="O33" s="76"/>
      <c r="P33" s="76"/>
      <c r="Q33" s="76"/>
      <c r="R33" s="88"/>
    </row>
    <row r="34" spans="2:18" x14ac:dyDescent="0.3">
      <c r="B34" s="87"/>
      <c r="C34" s="82" t="s">
        <v>78</v>
      </c>
      <c r="D34" s="76">
        <v>1</v>
      </c>
      <c r="E34" s="76"/>
      <c r="F34" s="76"/>
      <c r="G34" s="76"/>
      <c r="H34" s="76"/>
      <c r="I34" s="88"/>
      <c r="K34" s="87"/>
      <c r="L34" s="82" t="s">
        <v>79</v>
      </c>
      <c r="M34" s="76">
        <v>1</v>
      </c>
      <c r="N34" s="76"/>
      <c r="O34" s="76"/>
      <c r="P34" s="76"/>
      <c r="Q34" s="76"/>
      <c r="R34" s="88"/>
    </row>
    <row r="35" spans="2:18" x14ac:dyDescent="0.3">
      <c r="B35" s="87"/>
      <c r="C35" s="82" t="s">
        <v>80</v>
      </c>
      <c r="D35" s="76">
        <v>5</v>
      </c>
      <c r="E35" s="76"/>
      <c r="F35" s="76"/>
      <c r="G35" s="76"/>
      <c r="H35" s="76"/>
      <c r="I35" s="88"/>
      <c r="K35" s="87"/>
      <c r="L35" s="82" t="s">
        <v>81</v>
      </c>
      <c r="M35" s="76">
        <v>5</v>
      </c>
      <c r="N35" s="76"/>
      <c r="O35" s="76"/>
      <c r="P35" s="76"/>
      <c r="Q35" s="76"/>
      <c r="R35" s="88"/>
    </row>
    <row r="36" spans="2:18" x14ac:dyDescent="0.3">
      <c r="B36" s="87"/>
      <c r="C36" s="98"/>
      <c r="D36" s="94"/>
      <c r="E36" s="94"/>
      <c r="F36" s="94"/>
      <c r="G36" s="94"/>
      <c r="H36" s="97"/>
      <c r="I36" s="88"/>
      <c r="K36" s="87"/>
      <c r="L36" s="98"/>
      <c r="M36" s="94"/>
      <c r="N36" s="94"/>
      <c r="O36" s="94"/>
      <c r="P36" s="94"/>
      <c r="Q36" s="97"/>
      <c r="R36" s="88"/>
    </row>
    <row r="37" spans="2:18" ht="15.5" x14ac:dyDescent="0.35">
      <c r="B37" s="87"/>
      <c r="C37" s="100" t="s">
        <v>82</v>
      </c>
      <c r="D37" s="101"/>
      <c r="E37" s="101"/>
      <c r="F37" s="101"/>
      <c r="G37" s="101"/>
      <c r="H37" s="102"/>
      <c r="I37" s="88"/>
      <c r="K37" s="87"/>
      <c r="L37" s="166" t="s">
        <v>82</v>
      </c>
      <c r="M37" s="167"/>
      <c r="N37" s="167"/>
      <c r="O37" s="167"/>
      <c r="P37" s="167"/>
      <c r="Q37" s="168"/>
      <c r="R37" s="88"/>
    </row>
    <row r="38" spans="2:18" x14ac:dyDescent="0.3">
      <c r="B38" s="87"/>
      <c r="C38" s="82" t="s">
        <v>83</v>
      </c>
      <c r="D38" s="76">
        <v>3</v>
      </c>
      <c r="E38" s="76"/>
      <c r="F38" s="76"/>
      <c r="G38" s="76"/>
      <c r="H38" s="76"/>
      <c r="I38" s="88"/>
      <c r="K38" s="87"/>
      <c r="L38" s="82" t="s">
        <v>84</v>
      </c>
      <c r="M38" s="76">
        <v>3</v>
      </c>
      <c r="N38" s="76"/>
      <c r="O38" s="76"/>
      <c r="P38" s="76"/>
      <c r="Q38" s="76"/>
      <c r="R38" s="88"/>
    </row>
    <row r="39" spans="2:18" x14ac:dyDescent="0.3">
      <c r="B39" s="87"/>
      <c r="C39" s="82" t="s">
        <v>85</v>
      </c>
      <c r="D39" s="76">
        <v>5</v>
      </c>
      <c r="E39" s="76"/>
      <c r="F39" s="76"/>
      <c r="G39" s="76"/>
      <c r="H39" s="76"/>
      <c r="I39" s="88"/>
      <c r="K39" s="87"/>
      <c r="L39" s="82" t="s">
        <v>86</v>
      </c>
      <c r="M39" s="76">
        <v>5</v>
      </c>
      <c r="N39" s="76"/>
      <c r="O39" s="76"/>
      <c r="P39" s="76"/>
      <c r="Q39" s="76"/>
      <c r="R39" s="88"/>
    </row>
    <row r="40" spans="2:18" x14ac:dyDescent="0.3">
      <c r="B40" s="87"/>
      <c r="C40" s="82" t="s">
        <v>86</v>
      </c>
      <c r="D40" s="76">
        <v>9</v>
      </c>
      <c r="E40" s="76"/>
      <c r="F40" s="76"/>
      <c r="G40" s="76"/>
      <c r="H40" s="76"/>
      <c r="I40" s="88"/>
      <c r="K40" s="87"/>
      <c r="L40" s="82" t="s">
        <v>87</v>
      </c>
      <c r="M40" s="76">
        <v>7</v>
      </c>
      <c r="N40" s="76">
        <v>10</v>
      </c>
      <c r="O40" s="76"/>
      <c r="P40" s="76"/>
      <c r="Q40" s="76"/>
      <c r="R40" s="88"/>
    </row>
    <row r="41" spans="2:18" x14ac:dyDescent="0.3">
      <c r="B41" s="87"/>
      <c r="C41" s="81" t="s">
        <v>88</v>
      </c>
      <c r="D41" s="76">
        <v>7</v>
      </c>
      <c r="E41" s="76"/>
      <c r="F41" s="76"/>
      <c r="G41" s="76"/>
      <c r="H41" s="76"/>
      <c r="I41" s="88"/>
      <c r="K41" s="87"/>
      <c r="L41" s="81" t="s">
        <v>89</v>
      </c>
      <c r="M41" s="76">
        <v>9</v>
      </c>
      <c r="N41" s="76"/>
      <c r="O41" s="76"/>
      <c r="P41" s="76"/>
      <c r="Q41" s="76"/>
      <c r="R41" s="88"/>
    </row>
    <row r="42" spans="2:18" x14ac:dyDescent="0.3">
      <c r="B42" s="87"/>
      <c r="C42" s="82" t="s">
        <v>90</v>
      </c>
      <c r="D42" s="76">
        <v>3</v>
      </c>
      <c r="E42" s="76">
        <v>5</v>
      </c>
      <c r="F42" s="76">
        <v>7</v>
      </c>
      <c r="G42" s="76">
        <v>9</v>
      </c>
      <c r="H42" s="76"/>
      <c r="I42" s="88"/>
      <c r="K42" s="87"/>
      <c r="L42" s="82" t="s">
        <v>90</v>
      </c>
      <c r="M42" s="76">
        <v>3</v>
      </c>
      <c r="N42" s="76">
        <v>5</v>
      </c>
      <c r="O42" s="76">
        <v>7</v>
      </c>
      <c r="P42" s="76">
        <v>9</v>
      </c>
      <c r="Q42" s="76">
        <v>10</v>
      </c>
      <c r="R42" s="88"/>
    </row>
    <row r="43" spans="2:18" x14ac:dyDescent="0.3">
      <c r="B43" s="87"/>
      <c r="C43" s="73"/>
      <c r="D43" s="74"/>
      <c r="E43" s="94"/>
      <c r="F43" s="94"/>
      <c r="G43" s="94"/>
      <c r="H43" s="97"/>
      <c r="I43" s="88"/>
      <c r="K43" s="87"/>
      <c r="L43" s="73"/>
      <c r="M43" s="74"/>
      <c r="N43" s="94"/>
      <c r="O43" s="94"/>
      <c r="P43" s="94"/>
      <c r="Q43" s="97"/>
      <c r="R43" s="88"/>
    </row>
    <row r="44" spans="2:18" ht="15.5" x14ac:dyDescent="0.35">
      <c r="B44" s="87"/>
      <c r="C44" s="166" t="s">
        <v>91</v>
      </c>
      <c r="D44" s="167"/>
      <c r="E44" s="167"/>
      <c r="F44" s="167"/>
      <c r="G44" s="167"/>
      <c r="H44" s="168"/>
      <c r="I44" s="88"/>
      <c r="K44" s="87"/>
      <c r="L44" s="166" t="s">
        <v>91</v>
      </c>
      <c r="M44" s="167"/>
      <c r="N44" s="167"/>
      <c r="O44" s="167"/>
      <c r="P44" s="167"/>
      <c r="Q44" s="168"/>
      <c r="R44" s="88"/>
    </row>
    <row r="45" spans="2:18" x14ac:dyDescent="0.3">
      <c r="B45" s="87"/>
      <c r="C45" s="82" t="s">
        <v>92</v>
      </c>
      <c r="D45" s="76">
        <v>4</v>
      </c>
      <c r="E45" s="76"/>
      <c r="F45" s="76"/>
      <c r="G45" s="76"/>
      <c r="H45" s="76"/>
      <c r="I45" s="88"/>
      <c r="K45" s="87"/>
      <c r="L45" s="82" t="s">
        <v>92</v>
      </c>
      <c r="M45" s="76">
        <v>4</v>
      </c>
      <c r="N45" s="76"/>
      <c r="O45" s="76"/>
      <c r="P45" s="76"/>
      <c r="Q45" s="76"/>
      <c r="R45" s="88"/>
    </row>
    <row r="46" spans="2:18" x14ac:dyDescent="0.3">
      <c r="B46" s="87"/>
      <c r="C46" s="82" t="s">
        <v>93</v>
      </c>
      <c r="D46" s="76">
        <v>4</v>
      </c>
      <c r="E46" s="76"/>
      <c r="F46" s="76"/>
      <c r="G46" s="76"/>
      <c r="H46" s="76"/>
      <c r="I46" s="88"/>
      <c r="K46" s="87"/>
      <c r="L46" s="82" t="s">
        <v>94</v>
      </c>
      <c r="M46" s="76">
        <v>4</v>
      </c>
      <c r="N46" s="76"/>
      <c r="O46" s="76"/>
      <c r="P46" s="76"/>
      <c r="Q46" s="76"/>
      <c r="R46" s="88"/>
    </row>
    <row r="47" spans="2:18" x14ac:dyDescent="0.3">
      <c r="B47" s="87"/>
      <c r="C47" s="82" t="s">
        <v>95</v>
      </c>
      <c r="D47" s="76">
        <v>1</v>
      </c>
      <c r="E47" s="76"/>
      <c r="F47" s="76"/>
      <c r="G47" s="76"/>
      <c r="H47" s="76"/>
      <c r="I47" s="88"/>
      <c r="K47" s="87"/>
      <c r="L47" s="82" t="s">
        <v>95</v>
      </c>
      <c r="M47" s="76">
        <v>1</v>
      </c>
      <c r="N47" s="76"/>
      <c r="O47" s="76"/>
      <c r="P47" s="76"/>
      <c r="Q47" s="76"/>
      <c r="R47" s="88"/>
    </row>
    <row r="48" spans="2:18" x14ac:dyDescent="0.3">
      <c r="B48" s="87"/>
      <c r="C48" s="82" t="s">
        <v>96</v>
      </c>
      <c r="D48" s="76">
        <v>1</v>
      </c>
      <c r="E48" s="76"/>
      <c r="F48" s="76"/>
      <c r="G48" s="76"/>
      <c r="H48" s="76"/>
      <c r="I48" s="88"/>
      <c r="K48" s="87"/>
      <c r="L48" s="82" t="s">
        <v>96</v>
      </c>
      <c r="M48" s="76">
        <v>1</v>
      </c>
      <c r="N48" s="76"/>
      <c r="O48" s="76"/>
      <c r="P48" s="76"/>
      <c r="Q48" s="76"/>
      <c r="R48" s="88"/>
    </row>
    <row r="49" spans="2:18" x14ac:dyDescent="0.3">
      <c r="B49" s="87"/>
      <c r="C49" s="82" t="s">
        <v>97</v>
      </c>
      <c r="D49" s="76">
        <v>1</v>
      </c>
      <c r="E49" s="76"/>
      <c r="F49" s="76"/>
      <c r="G49" s="76"/>
      <c r="H49" s="76"/>
      <c r="I49" s="88"/>
      <c r="K49" s="87"/>
      <c r="L49" s="82" t="s">
        <v>97</v>
      </c>
      <c r="M49" s="76">
        <v>1</v>
      </c>
      <c r="N49" s="76"/>
      <c r="O49" s="76"/>
      <c r="P49" s="76"/>
      <c r="Q49" s="76"/>
      <c r="R49" s="88"/>
    </row>
    <row r="50" spans="2:18" x14ac:dyDescent="0.3">
      <c r="B50" s="87"/>
      <c r="C50" s="73"/>
      <c r="D50" s="74"/>
      <c r="E50" s="94"/>
      <c r="F50" s="94"/>
      <c r="G50" s="94"/>
      <c r="H50" s="97"/>
      <c r="I50" s="88"/>
      <c r="K50" s="87"/>
      <c r="L50" s="73"/>
      <c r="M50" s="74"/>
      <c r="N50" s="94"/>
      <c r="O50" s="94"/>
      <c r="P50" s="94"/>
      <c r="Q50" s="97"/>
      <c r="R50" s="88"/>
    </row>
    <row r="51" spans="2:18" ht="15.5" x14ac:dyDescent="0.35">
      <c r="B51" s="87"/>
      <c r="C51" s="166" t="s">
        <v>98</v>
      </c>
      <c r="D51" s="167"/>
      <c r="E51" s="167"/>
      <c r="F51" s="167"/>
      <c r="G51" s="167"/>
      <c r="H51" s="168"/>
      <c r="I51" s="88"/>
      <c r="K51" s="87"/>
      <c r="L51" s="166" t="s">
        <v>98</v>
      </c>
      <c r="M51" s="167"/>
      <c r="N51" s="167"/>
      <c r="O51" s="167"/>
      <c r="P51" s="167"/>
      <c r="Q51" s="168"/>
      <c r="R51" s="88"/>
    </row>
    <row r="52" spans="2:18" x14ac:dyDescent="0.3">
      <c r="B52" s="87"/>
      <c r="C52" s="82" t="s">
        <v>99</v>
      </c>
      <c r="D52" s="76">
        <v>-1</v>
      </c>
      <c r="E52" s="76"/>
      <c r="F52" s="76"/>
      <c r="G52" s="76"/>
      <c r="H52" s="76"/>
      <c r="I52" s="88"/>
      <c r="K52" s="87"/>
      <c r="L52" s="82" t="s">
        <v>99</v>
      </c>
      <c r="M52" s="76">
        <v>-1</v>
      </c>
      <c r="N52" s="76"/>
      <c r="O52" s="76"/>
      <c r="P52" s="76"/>
      <c r="Q52" s="76"/>
      <c r="R52" s="88"/>
    </row>
    <row r="53" spans="2:18" x14ac:dyDescent="0.3">
      <c r="B53" s="87"/>
      <c r="C53" s="82" t="s">
        <v>100</v>
      </c>
      <c r="D53" s="76">
        <v>17</v>
      </c>
      <c r="E53" s="76"/>
      <c r="F53" s="76"/>
      <c r="G53" s="76"/>
      <c r="H53" s="76"/>
      <c r="I53" s="88"/>
      <c r="K53" s="87"/>
      <c r="L53" s="82" t="s">
        <v>100</v>
      </c>
      <c r="M53" s="76">
        <v>13</v>
      </c>
      <c r="N53" s="76"/>
      <c r="O53" s="76"/>
      <c r="P53" s="76"/>
      <c r="Q53" s="76"/>
      <c r="R53" s="88"/>
    </row>
    <row r="54" spans="2:18" x14ac:dyDescent="0.3">
      <c r="B54" s="87"/>
      <c r="C54" s="82" t="s">
        <v>101</v>
      </c>
      <c r="D54" s="76">
        <v>-3</v>
      </c>
      <c r="E54" s="76"/>
      <c r="F54" s="76"/>
      <c r="G54" s="76"/>
      <c r="H54" s="76"/>
      <c r="I54" s="88"/>
      <c r="K54" s="87"/>
      <c r="L54" s="82" t="s">
        <v>101</v>
      </c>
      <c r="M54" s="76">
        <v>-3</v>
      </c>
      <c r="N54" s="76"/>
      <c r="O54" s="76"/>
      <c r="P54" s="76"/>
      <c r="Q54" s="76"/>
      <c r="R54" s="88"/>
    </row>
    <row r="55" spans="2:18" x14ac:dyDescent="0.3">
      <c r="B55" s="87"/>
      <c r="C55" s="82" t="s">
        <v>102</v>
      </c>
      <c r="D55" s="77">
        <v>1</v>
      </c>
      <c r="E55" s="77"/>
      <c r="F55" s="77"/>
      <c r="G55" s="77"/>
      <c r="H55" s="77"/>
      <c r="I55" s="88"/>
      <c r="K55" s="87"/>
      <c r="L55" s="82" t="s">
        <v>102</v>
      </c>
      <c r="M55" s="77">
        <v>1</v>
      </c>
      <c r="N55" s="77"/>
      <c r="O55" s="77"/>
      <c r="P55" s="77"/>
      <c r="Q55" s="77">
        <v>10</v>
      </c>
      <c r="R55" s="88"/>
    </row>
    <row r="56" spans="2:18" x14ac:dyDescent="0.3">
      <c r="B56" s="87"/>
      <c r="C56" s="82" t="s">
        <v>103</v>
      </c>
      <c r="D56" s="77">
        <v>1</v>
      </c>
      <c r="E56" s="77"/>
      <c r="F56" s="77"/>
      <c r="G56" s="77"/>
      <c r="H56" s="77"/>
      <c r="I56" s="88"/>
      <c r="K56" s="87"/>
      <c r="L56" s="82" t="s">
        <v>103</v>
      </c>
      <c r="M56" s="77">
        <v>1</v>
      </c>
      <c r="N56" s="77"/>
      <c r="O56" s="77"/>
      <c r="P56" s="77"/>
      <c r="Q56" s="77">
        <v>10</v>
      </c>
      <c r="R56" s="88"/>
    </row>
    <row r="57" spans="2:18" x14ac:dyDescent="0.3">
      <c r="B57" s="87"/>
      <c r="C57" s="73"/>
      <c r="D57" s="74"/>
      <c r="E57" s="94"/>
      <c r="F57" s="94"/>
      <c r="G57" s="94"/>
      <c r="H57" s="97"/>
      <c r="I57" s="88"/>
      <c r="K57" s="87"/>
      <c r="L57" s="73"/>
      <c r="M57" s="74"/>
      <c r="N57" s="94"/>
      <c r="O57" s="94"/>
      <c r="P57" s="94"/>
      <c r="Q57" s="97"/>
      <c r="R57" s="88"/>
    </row>
    <row r="58" spans="2:18" ht="15.5" x14ac:dyDescent="0.35">
      <c r="B58" s="87"/>
      <c r="C58" s="166" t="s">
        <v>104</v>
      </c>
      <c r="D58" s="167"/>
      <c r="E58" s="167"/>
      <c r="F58" s="167"/>
      <c r="G58" s="167"/>
      <c r="H58" s="168"/>
      <c r="I58" s="88"/>
      <c r="K58" s="87"/>
      <c r="L58" s="166" t="s">
        <v>104</v>
      </c>
      <c r="M58" s="167"/>
      <c r="N58" s="167"/>
      <c r="O58" s="167"/>
      <c r="P58" s="167"/>
      <c r="Q58" s="168"/>
      <c r="R58" s="88"/>
    </row>
    <row r="59" spans="2:18" x14ac:dyDescent="0.3">
      <c r="B59" s="87"/>
      <c r="C59" s="82" t="s">
        <v>105</v>
      </c>
      <c r="D59" s="76">
        <v>17</v>
      </c>
      <c r="E59" s="76"/>
      <c r="F59" s="76"/>
      <c r="G59" s="76"/>
      <c r="H59" s="76"/>
      <c r="I59" s="88"/>
      <c r="K59" s="87"/>
      <c r="L59" s="82" t="s">
        <v>105</v>
      </c>
      <c r="M59" s="76">
        <v>13</v>
      </c>
      <c r="N59" s="76"/>
      <c r="O59" s="76"/>
      <c r="P59" s="76"/>
      <c r="Q59" s="76"/>
      <c r="R59" s="88"/>
    </row>
    <row r="60" spans="2:18" x14ac:dyDescent="0.3">
      <c r="B60" s="87"/>
      <c r="C60" s="82" t="s">
        <v>106</v>
      </c>
      <c r="D60" s="76">
        <v>17</v>
      </c>
      <c r="E60" s="76"/>
      <c r="F60" s="76"/>
      <c r="G60" s="76"/>
      <c r="H60" s="76"/>
      <c r="I60" s="88"/>
      <c r="K60" s="87"/>
      <c r="L60" s="82" t="s">
        <v>106</v>
      </c>
      <c r="M60" s="76">
        <v>13</v>
      </c>
      <c r="N60" s="76"/>
      <c r="O60" s="76"/>
      <c r="P60" s="76"/>
      <c r="Q60" s="76"/>
      <c r="R60" s="88"/>
    </row>
    <row r="61" spans="2:18" x14ac:dyDescent="0.3">
      <c r="B61" s="87"/>
      <c r="C61" s="82" t="s">
        <v>107</v>
      </c>
      <c r="D61" s="76">
        <v>17</v>
      </c>
      <c r="E61" s="76"/>
      <c r="F61" s="76"/>
      <c r="G61" s="76"/>
      <c r="H61" s="76"/>
      <c r="I61" s="88"/>
      <c r="K61" s="87"/>
      <c r="L61" s="82" t="s">
        <v>107</v>
      </c>
      <c r="M61" s="76">
        <v>13</v>
      </c>
      <c r="N61" s="76"/>
      <c r="O61" s="76"/>
      <c r="P61" s="76"/>
      <c r="Q61" s="76"/>
      <c r="R61" s="88"/>
    </row>
    <row r="62" spans="2:18" x14ac:dyDescent="0.3">
      <c r="B62" s="87"/>
      <c r="C62" s="83" t="s">
        <v>108</v>
      </c>
      <c r="D62" s="76">
        <v>17</v>
      </c>
      <c r="E62" s="76"/>
      <c r="F62" s="76"/>
      <c r="G62" s="76"/>
      <c r="H62" s="76"/>
      <c r="I62" s="88"/>
      <c r="K62" s="87"/>
      <c r="L62" s="83" t="s">
        <v>108</v>
      </c>
      <c r="M62" s="76">
        <v>13</v>
      </c>
      <c r="N62" s="76"/>
      <c r="O62" s="76"/>
      <c r="P62" s="76"/>
      <c r="Q62" s="76"/>
      <c r="R62" s="88"/>
    </row>
    <row r="63" spans="2:18" x14ac:dyDescent="0.3">
      <c r="B63" s="87"/>
      <c r="C63" s="73"/>
      <c r="D63" s="74"/>
      <c r="E63" s="94"/>
      <c r="F63" s="94"/>
      <c r="G63" s="94"/>
      <c r="H63" s="97"/>
      <c r="I63" s="88"/>
      <c r="K63" s="87"/>
      <c r="L63" s="73"/>
      <c r="M63" s="74"/>
      <c r="N63" s="94"/>
      <c r="O63" s="94"/>
      <c r="P63" s="94"/>
      <c r="Q63" s="97"/>
      <c r="R63" s="88"/>
    </row>
    <row r="64" spans="2:18" ht="15.5" x14ac:dyDescent="0.35">
      <c r="B64" s="87"/>
      <c r="C64" s="166" t="s">
        <v>109</v>
      </c>
      <c r="D64" s="167"/>
      <c r="E64" s="167"/>
      <c r="F64" s="167"/>
      <c r="G64" s="167"/>
      <c r="H64" s="168"/>
      <c r="I64" s="88"/>
      <c r="K64" s="87"/>
      <c r="L64" s="166" t="s">
        <v>109</v>
      </c>
      <c r="M64" s="167"/>
      <c r="N64" s="167"/>
      <c r="O64" s="167"/>
      <c r="P64" s="167"/>
      <c r="Q64" s="168"/>
      <c r="R64" s="88"/>
    </row>
    <row r="65" spans="2:18" x14ac:dyDescent="0.3">
      <c r="B65" s="87"/>
      <c r="C65" s="82" t="s">
        <v>110</v>
      </c>
      <c r="D65" s="76">
        <v>2</v>
      </c>
      <c r="E65" s="76"/>
      <c r="F65" s="76"/>
      <c r="G65" s="76"/>
      <c r="H65" s="76"/>
      <c r="I65" s="88"/>
      <c r="K65" s="87"/>
      <c r="L65" s="82" t="s">
        <v>110</v>
      </c>
      <c r="M65" s="76">
        <v>2</v>
      </c>
      <c r="N65" s="76"/>
      <c r="O65" s="76"/>
      <c r="P65" s="76"/>
      <c r="Q65" s="76"/>
      <c r="R65" s="88"/>
    </row>
    <row r="66" spans="2:18" x14ac:dyDescent="0.3">
      <c r="B66" s="87"/>
      <c r="C66" s="82" t="s">
        <v>111</v>
      </c>
      <c r="D66" s="76">
        <v>4</v>
      </c>
      <c r="E66" s="76"/>
      <c r="F66" s="76"/>
      <c r="G66" s="76"/>
      <c r="H66" s="76"/>
      <c r="I66" s="88"/>
      <c r="K66" s="87"/>
      <c r="L66" s="82" t="s">
        <v>111</v>
      </c>
      <c r="M66" s="76">
        <v>4</v>
      </c>
      <c r="N66" s="76"/>
      <c r="O66" s="76"/>
      <c r="P66" s="76"/>
      <c r="Q66" s="76"/>
      <c r="R66" s="88"/>
    </row>
    <row r="67" spans="2:18" x14ac:dyDescent="0.3">
      <c r="B67" s="87"/>
      <c r="C67" s="82" t="s">
        <v>112</v>
      </c>
      <c r="D67" s="76">
        <v>6</v>
      </c>
      <c r="E67" s="76">
        <v>10</v>
      </c>
      <c r="F67" s="76"/>
      <c r="G67" s="76"/>
      <c r="H67" s="76"/>
      <c r="I67" s="88"/>
      <c r="K67" s="87"/>
      <c r="L67" s="82" t="s">
        <v>112</v>
      </c>
      <c r="M67" s="76">
        <v>6</v>
      </c>
      <c r="N67" s="76">
        <v>10</v>
      </c>
      <c r="O67" s="76"/>
      <c r="P67" s="76"/>
      <c r="Q67" s="76"/>
      <c r="R67" s="88"/>
    </row>
    <row r="68" spans="2:18" x14ac:dyDescent="0.3">
      <c r="B68" s="87"/>
      <c r="C68" s="82" t="s">
        <v>113</v>
      </c>
      <c r="D68" s="76">
        <v>8</v>
      </c>
      <c r="E68" s="76"/>
      <c r="F68" s="76"/>
      <c r="G68" s="76"/>
      <c r="H68" s="76"/>
      <c r="I68" s="88"/>
      <c r="K68" s="87"/>
      <c r="L68" s="82" t="s">
        <v>113</v>
      </c>
      <c r="M68" s="76">
        <v>8</v>
      </c>
      <c r="N68" s="76"/>
      <c r="O68" s="76"/>
      <c r="P68" s="76"/>
      <c r="Q68" s="76"/>
      <c r="R68" s="88"/>
    </row>
    <row r="69" spans="2:18" x14ac:dyDescent="0.3">
      <c r="B69" s="87"/>
      <c r="C69" s="82" t="s">
        <v>114</v>
      </c>
      <c r="D69" s="76">
        <v>17</v>
      </c>
      <c r="E69" s="76"/>
      <c r="F69" s="76"/>
      <c r="G69" s="76"/>
      <c r="H69" s="76"/>
      <c r="I69" s="88"/>
      <c r="K69" s="87"/>
      <c r="L69" s="82" t="s">
        <v>114</v>
      </c>
      <c r="M69" s="76">
        <v>13</v>
      </c>
      <c r="N69" s="76"/>
      <c r="O69" s="76"/>
      <c r="P69" s="76"/>
      <c r="Q69" s="76"/>
      <c r="R69" s="88"/>
    </row>
    <row r="70" spans="2:18" x14ac:dyDescent="0.3">
      <c r="B70" s="87"/>
      <c r="C70" s="82" t="s">
        <v>115</v>
      </c>
      <c r="D70" s="76">
        <v>1</v>
      </c>
      <c r="E70" s="76"/>
      <c r="F70" s="76"/>
      <c r="G70" s="76"/>
      <c r="H70" s="76"/>
      <c r="I70" s="88"/>
      <c r="K70" s="87"/>
      <c r="L70" s="82" t="s">
        <v>115</v>
      </c>
      <c r="M70" s="76">
        <v>1</v>
      </c>
      <c r="N70" s="76"/>
      <c r="O70" s="76"/>
      <c r="P70" s="76"/>
      <c r="Q70" s="76"/>
      <c r="R70" s="88"/>
    </row>
    <row r="71" spans="2:18" x14ac:dyDescent="0.3">
      <c r="B71" s="87"/>
      <c r="C71" s="82" t="s">
        <v>116</v>
      </c>
      <c r="D71" s="76">
        <v>17</v>
      </c>
      <c r="E71" s="76"/>
      <c r="F71" s="76"/>
      <c r="G71" s="76"/>
      <c r="H71" s="76"/>
      <c r="I71" s="88"/>
      <c r="K71" s="87"/>
      <c r="L71" s="82" t="s">
        <v>116</v>
      </c>
      <c r="M71" s="76">
        <v>13</v>
      </c>
      <c r="N71" s="76"/>
      <c r="O71" s="76"/>
      <c r="P71" s="76"/>
      <c r="Q71" s="76"/>
      <c r="R71" s="88"/>
    </row>
    <row r="72" spans="2:18" x14ac:dyDescent="0.3">
      <c r="B72" s="87"/>
      <c r="C72" s="73"/>
      <c r="D72" s="74"/>
      <c r="E72" s="94"/>
      <c r="F72" s="94"/>
      <c r="G72" s="94"/>
      <c r="H72" s="97"/>
      <c r="I72" s="88"/>
      <c r="K72" s="87"/>
      <c r="L72" s="73"/>
      <c r="M72" s="74"/>
      <c r="N72" s="94"/>
      <c r="O72" s="94"/>
      <c r="P72" s="94"/>
      <c r="Q72" s="97"/>
      <c r="R72" s="88"/>
    </row>
    <row r="73" spans="2:18" ht="15.5" x14ac:dyDescent="0.35">
      <c r="B73" s="87"/>
      <c r="C73" s="166" t="s">
        <v>117</v>
      </c>
      <c r="D73" s="167"/>
      <c r="E73" s="167"/>
      <c r="F73" s="167"/>
      <c r="G73" s="167"/>
      <c r="H73" s="168"/>
      <c r="I73" s="92"/>
      <c r="K73" s="87"/>
      <c r="L73" s="166" t="s">
        <v>117</v>
      </c>
      <c r="M73" s="167"/>
      <c r="N73" s="167"/>
      <c r="O73" s="167"/>
      <c r="P73" s="167"/>
      <c r="Q73" s="168"/>
      <c r="R73" s="92"/>
    </row>
    <row r="74" spans="2:18" x14ac:dyDescent="0.3">
      <c r="B74" s="87"/>
      <c r="C74" s="81" t="s">
        <v>55</v>
      </c>
      <c r="D74" s="72">
        <v>17</v>
      </c>
      <c r="E74" s="72"/>
      <c r="F74" s="72"/>
      <c r="G74" s="72"/>
      <c r="H74" s="72"/>
      <c r="I74" s="88"/>
      <c r="K74" s="87"/>
      <c r="L74" s="81" t="s">
        <v>55</v>
      </c>
      <c r="M74" s="72">
        <v>13</v>
      </c>
      <c r="N74" s="72"/>
      <c r="O74" s="72"/>
      <c r="P74" s="72"/>
      <c r="Q74" s="72"/>
      <c r="R74" s="88"/>
    </row>
    <row r="75" spans="2:18" ht="14.5" thickBot="1" x14ac:dyDescent="0.35">
      <c r="B75" s="89"/>
      <c r="C75" s="90"/>
      <c r="D75" s="90"/>
      <c r="E75" s="90"/>
      <c r="F75" s="90"/>
      <c r="G75" s="90"/>
      <c r="H75" s="90"/>
      <c r="I75" s="91"/>
      <c r="K75" s="89"/>
      <c r="L75" s="90"/>
      <c r="M75" s="90"/>
      <c r="N75" s="90"/>
      <c r="O75" s="90"/>
      <c r="P75" s="90"/>
      <c r="Q75" s="90"/>
      <c r="R75" s="91"/>
    </row>
  </sheetData>
  <mergeCells count="25">
    <mergeCell ref="L64:Q64"/>
    <mergeCell ref="L73:Q73"/>
    <mergeCell ref="L22:Q22"/>
    <mergeCell ref="L30:Q30"/>
    <mergeCell ref="L37:Q37"/>
    <mergeCell ref="L44:Q44"/>
    <mergeCell ref="L51:Q51"/>
    <mergeCell ref="L58:Q58"/>
    <mergeCell ref="C5:H5"/>
    <mergeCell ref="D7:H8"/>
    <mergeCell ref="C9:H9"/>
    <mergeCell ref="C22:H22"/>
    <mergeCell ref="C30:H30"/>
    <mergeCell ref="C6:D6"/>
    <mergeCell ref="C7:C8"/>
    <mergeCell ref="L5:Q5"/>
    <mergeCell ref="L6:M6"/>
    <mergeCell ref="L7:L8"/>
    <mergeCell ref="M7:Q8"/>
    <mergeCell ref="L9:Q9"/>
    <mergeCell ref="C51:H51"/>
    <mergeCell ref="C58:H58"/>
    <mergeCell ref="C64:H64"/>
    <mergeCell ref="C73:H73"/>
    <mergeCell ref="C44:H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AF24-702F-46B9-8613-3117B4BBEF62}">
  <sheetPr>
    <tabColor rgb="FF7030A0"/>
  </sheetPr>
  <dimension ref="B2:BI16"/>
  <sheetViews>
    <sheetView showGridLines="0" zoomScale="85" zoomScaleNormal="85" workbookViewId="0">
      <selection activeCell="J10" sqref="J10"/>
    </sheetView>
  </sheetViews>
  <sheetFormatPr defaultColWidth="8.7265625" defaultRowHeight="12.5" x14ac:dyDescent="0.25"/>
  <cols>
    <col min="1" max="1" width="1.7265625" style="70" customWidth="1"/>
    <col min="2" max="2" width="10.1796875" style="69" customWidth="1"/>
    <col min="3" max="3" width="13.54296875" style="69" customWidth="1"/>
    <col min="4" max="4" width="6.7265625" style="69" customWidth="1"/>
    <col min="5" max="5" width="18.26953125" style="69" customWidth="1"/>
    <col min="6" max="61" width="7.453125" style="70" bestFit="1" customWidth="1"/>
    <col min="62" max="16384" width="8.7265625" style="70"/>
  </cols>
  <sheetData>
    <row r="2" spans="2:61" ht="13" x14ac:dyDescent="0.3">
      <c r="B2" s="104" t="s">
        <v>118</v>
      </c>
    </row>
    <row r="5" spans="2:61" ht="13" customHeight="1" x14ac:dyDescent="0.25">
      <c r="B5" s="182" t="s">
        <v>3</v>
      </c>
      <c r="C5" s="184" t="s">
        <v>28</v>
      </c>
      <c r="D5" s="186" t="s">
        <v>29</v>
      </c>
      <c r="E5" s="184" t="s">
        <v>30</v>
      </c>
      <c r="F5" s="188" t="s">
        <v>119</v>
      </c>
      <c r="G5" s="188"/>
      <c r="H5" s="188"/>
      <c r="I5" s="188"/>
      <c r="J5" s="188" t="s">
        <v>120</v>
      </c>
      <c r="K5" s="188"/>
      <c r="L5" s="188"/>
      <c r="M5" s="188"/>
      <c r="N5" s="188" t="s">
        <v>121</v>
      </c>
      <c r="O5" s="188"/>
      <c r="P5" s="188"/>
      <c r="Q5" s="188"/>
      <c r="R5" s="188" t="s">
        <v>122</v>
      </c>
      <c r="S5" s="188"/>
      <c r="T5" s="188"/>
      <c r="U5" s="188"/>
      <c r="V5" s="188" t="s">
        <v>123</v>
      </c>
      <c r="W5" s="188"/>
      <c r="X5" s="188"/>
      <c r="Y5" s="188"/>
      <c r="Z5" s="188" t="s">
        <v>124</v>
      </c>
      <c r="AA5" s="188"/>
      <c r="AB5" s="188"/>
      <c r="AC5" s="188"/>
      <c r="AD5" s="188" t="s">
        <v>125</v>
      </c>
      <c r="AE5" s="188"/>
      <c r="AF5" s="188"/>
      <c r="AG5" s="188"/>
      <c r="AH5" s="188" t="s">
        <v>126</v>
      </c>
      <c r="AI5" s="188"/>
      <c r="AJ5" s="188"/>
      <c r="AK5" s="188"/>
      <c r="AL5" s="188" t="s">
        <v>127</v>
      </c>
      <c r="AM5" s="188"/>
      <c r="AN5" s="188"/>
      <c r="AO5" s="188"/>
      <c r="AP5" s="188" t="s">
        <v>128</v>
      </c>
      <c r="AQ5" s="188"/>
      <c r="AR5" s="188"/>
      <c r="AS5" s="188"/>
      <c r="AT5" s="188" t="s">
        <v>129</v>
      </c>
      <c r="AU5" s="188"/>
      <c r="AV5" s="188"/>
      <c r="AW5" s="188"/>
      <c r="AX5" s="188" t="s">
        <v>130</v>
      </c>
      <c r="AY5" s="188"/>
      <c r="AZ5" s="188"/>
      <c r="BA5" s="188"/>
      <c r="BB5" s="188" t="s">
        <v>131</v>
      </c>
      <c r="BC5" s="188"/>
      <c r="BD5" s="188"/>
      <c r="BE5" s="188"/>
      <c r="BF5" s="188" t="s">
        <v>132</v>
      </c>
      <c r="BG5" s="188"/>
      <c r="BH5" s="188"/>
      <c r="BI5" s="189"/>
    </row>
    <row r="6" spans="2:61" ht="19" customHeight="1" thickBot="1" x14ac:dyDescent="0.3">
      <c r="B6" s="183"/>
      <c r="C6" s="185"/>
      <c r="D6" s="187"/>
      <c r="E6" s="185"/>
      <c r="F6" s="117" t="s">
        <v>133</v>
      </c>
      <c r="G6" s="117" t="s">
        <v>134</v>
      </c>
      <c r="H6" s="131" t="s">
        <v>135</v>
      </c>
      <c r="I6" s="131" t="s">
        <v>136</v>
      </c>
      <c r="J6" s="131" t="s">
        <v>133</v>
      </c>
      <c r="K6" s="131" t="s">
        <v>134</v>
      </c>
      <c r="L6" s="131" t="s">
        <v>135</v>
      </c>
      <c r="M6" s="131" t="s">
        <v>136</v>
      </c>
      <c r="N6" s="131" t="s">
        <v>133</v>
      </c>
      <c r="O6" s="131" t="s">
        <v>134</v>
      </c>
      <c r="P6" s="131" t="s">
        <v>135</v>
      </c>
      <c r="Q6" s="131" t="s">
        <v>136</v>
      </c>
      <c r="R6" s="131" t="s">
        <v>133</v>
      </c>
      <c r="S6" s="131" t="s">
        <v>134</v>
      </c>
      <c r="T6" s="131" t="s">
        <v>135</v>
      </c>
      <c r="U6" s="131" t="s">
        <v>136</v>
      </c>
      <c r="V6" s="131" t="s">
        <v>133</v>
      </c>
      <c r="W6" s="131" t="s">
        <v>134</v>
      </c>
      <c r="X6" s="131" t="s">
        <v>135</v>
      </c>
      <c r="Y6" s="131" t="s">
        <v>136</v>
      </c>
      <c r="Z6" s="131" t="s">
        <v>133</v>
      </c>
      <c r="AA6" s="131" t="s">
        <v>134</v>
      </c>
      <c r="AB6" s="131" t="s">
        <v>135</v>
      </c>
      <c r="AC6" s="131" t="s">
        <v>136</v>
      </c>
      <c r="AD6" s="126" t="s">
        <v>133</v>
      </c>
      <c r="AE6" s="126" t="s">
        <v>134</v>
      </c>
      <c r="AF6" s="126" t="s">
        <v>135</v>
      </c>
      <c r="AG6" s="126" t="s">
        <v>136</v>
      </c>
      <c r="AH6" s="126" t="s">
        <v>133</v>
      </c>
      <c r="AI6" s="126" t="s">
        <v>134</v>
      </c>
      <c r="AJ6" s="126" t="s">
        <v>135</v>
      </c>
      <c r="AK6" s="126" t="s">
        <v>136</v>
      </c>
      <c r="AL6" s="126" t="s">
        <v>133</v>
      </c>
      <c r="AM6" s="126" t="s">
        <v>134</v>
      </c>
      <c r="AN6" s="126" t="s">
        <v>135</v>
      </c>
      <c r="AO6" s="126" t="s">
        <v>136</v>
      </c>
      <c r="AP6" s="126" t="s">
        <v>133</v>
      </c>
      <c r="AQ6" s="126" t="s">
        <v>134</v>
      </c>
      <c r="AR6" s="126" t="s">
        <v>135</v>
      </c>
      <c r="AS6" s="126" t="s">
        <v>136</v>
      </c>
      <c r="AT6" s="126" t="s">
        <v>133</v>
      </c>
      <c r="AU6" s="126" t="s">
        <v>134</v>
      </c>
      <c r="AV6" s="126" t="s">
        <v>135</v>
      </c>
      <c r="AW6" s="126" t="s">
        <v>136</v>
      </c>
      <c r="AX6" s="126" t="s">
        <v>133</v>
      </c>
      <c r="AY6" s="126" t="s">
        <v>134</v>
      </c>
      <c r="AZ6" s="126" t="s">
        <v>135</v>
      </c>
      <c r="BA6" s="126" t="s">
        <v>136</v>
      </c>
      <c r="BB6" s="126" t="s">
        <v>133</v>
      </c>
      <c r="BC6" s="126" t="s">
        <v>134</v>
      </c>
      <c r="BD6" s="126" t="s">
        <v>135</v>
      </c>
      <c r="BE6" s="126" t="s">
        <v>136</v>
      </c>
      <c r="BF6" s="126" t="s">
        <v>133</v>
      </c>
      <c r="BG6" s="126" t="s">
        <v>134</v>
      </c>
      <c r="BH6" s="126" t="s">
        <v>135</v>
      </c>
      <c r="BI6" s="127" t="s">
        <v>136</v>
      </c>
    </row>
    <row r="7" spans="2:61" ht="13" customHeight="1" thickTop="1" thickBot="1" x14ac:dyDescent="0.4">
      <c r="B7" s="118" t="str">
        <f>'Distribución Cultivos en Lotes'!B5</f>
        <v>Maíz</v>
      </c>
      <c r="C7" t="str">
        <f>'Distribución Cultivos en Lotes'!C5</f>
        <v>Guinope</v>
      </c>
      <c r="D7" s="129">
        <f>'Distribución Cultivos en Lotes'!D5</f>
        <v>49.535603715170282</v>
      </c>
      <c r="E7" t="str">
        <f>'Distribución Cultivos en Lotes'!E5</f>
        <v>Primera</v>
      </c>
      <c r="F7"/>
      <c r="G7"/>
      <c r="H7" s="121" t="s">
        <v>53</v>
      </c>
      <c r="I7" s="122" t="s">
        <v>54</v>
      </c>
      <c r="J7" s="119"/>
      <c r="K7" s="120"/>
      <c r="L7" s="121" t="s">
        <v>137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20"/>
      <c r="AB7" s="121" t="s">
        <v>138</v>
      </c>
      <c r="AC7" s="120"/>
      <c r="AD7" s="130"/>
      <c r="AE7" s="130"/>
      <c r="AF7" s="130"/>
      <c r="AG7"/>
      <c r="AH7"/>
      <c r="AI7"/>
      <c r="AJ7"/>
      <c r="AK7"/>
      <c r="AL7"/>
      <c r="AM7"/>
      <c r="AN7"/>
      <c r="AO7"/>
      <c r="AP7"/>
      <c r="AQ7"/>
      <c r="AR7" s="130"/>
      <c r="AS7" s="130"/>
      <c r="AT7" s="13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 s="128"/>
    </row>
    <row r="8" spans="2:61" ht="13" customHeight="1" thickBot="1" x14ac:dyDescent="0.4">
      <c r="B8" s="118" t="str">
        <f>'Distribución Cultivos en Lotes'!B6</f>
        <v>Soya</v>
      </c>
      <c r="C8" t="str">
        <f>'Distribución Cultivos en Lotes'!C6</f>
        <v>Zona 2</v>
      </c>
      <c r="D8" s="129">
        <f>'Distribución Cultivos en Lotes'!D6</f>
        <v>40</v>
      </c>
      <c r="E8" t="str">
        <f>'Distribución Cultivos en Lotes'!E6</f>
        <v>Primera</v>
      </c>
      <c r="F8"/>
      <c r="G8"/>
      <c r="H8"/>
      <c r="I8"/>
      <c r="J8"/>
      <c r="K8"/>
      <c r="L8" s="125" t="s">
        <v>139</v>
      </c>
      <c r="M8" s="123"/>
      <c r="N8" s="123"/>
      <c r="O8" s="124"/>
      <c r="P8" s="125" t="s">
        <v>140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4"/>
      <c r="AB8" s="125" t="s">
        <v>138</v>
      </c>
      <c r="AC8" s="124"/>
      <c r="AD8" s="130"/>
      <c r="AE8" s="130"/>
      <c r="AF8" s="130"/>
      <c r="AG8"/>
      <c r="AH8"/>
      <c r="AI8"/>
      <c r="AJ8"/>
      <c r="AK8"/>
      <c r="AL8"/>
      <c r="AM8"/>
      <c r="AN8"/>
      <c r="AO8"/>
      <c r="AP8"/>
      <c r="AQ8"/>
      <c r="AR8" s="130"/>
      <c r="AS8" s="130"/>
      <c r="AT8" s="13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 s="128"/>
    </row>
    <row r="9" spans="2:61" ht="13" customHeight="1" thickBot="1" x14ac:dyDescent="0.4">
      <c r="B9" s="118" t="str">
        <f>'Distribución Cultivos en Lotes'!B7</f>
        <v>Soya</v>
      </c>
      <c r="C9" t="str">
        <f>'Distribución Cultivos en Lotes'!C7</f>
        <v>Campus Altos</v>
      </c>
      <c r="D9" s="129">
        <f>'Distribución Cultivos en Lotes'!D7</f>
        <v>15.438134506773849</v>
      </c>
      <c r="E9" t="str">
        <f>'Distribución Cultivos en Lotes'!E7</f>
        <v>Primera</v>
      </c>
      <c r="F9"/>
      <c r="G9"/>
      <c r="H9"/>
      <c r="I9"/>
      <c r="J9"/>
      <c r="K9"/>
      <c r="L9"/>
      <c r="M9" s="125" t="s">
        <v>139</v>
      </c>
      <c r="N9" s="123"/>
      <c r="O9" s="123"/>
      <c r="P9" s="124"/>
      <c r="Q9" s="125" t="s">
        <v>140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4"/>
      <c r="AC9" s="125" t="s">
        <v>138</v>
      </c>
      <c r="AD9" s="124"/>
      <c r="AE9" s="130"/>
      <c r="AF9" s="130"/>
      <c r="AG9"/>
      <c r="AH9"/>
      <c r="AI9"/>
      <c r="AJ9"/>
      <c r="AK9"/>
      <c r="AL9"/>
      <c r="AM9"/>
      <c r="AN9"/>
      <c r="AO9"/>
      <c r="AP9"/>
      <c r="AQ9"/>
      <c r="AR9" s="130"/>
      <c r="AS9" s="130"/>
      <c r="AT9" s="130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 s="128"/>
    </row>
    <row r="10" spans="2:61" ht="13" customHeight="1" thickBot="1" x14ac:dyDescent="0.4">
      <c r="B10" s="118" t="str">
        <f>'Distribución Cultivos en Lotes'!B8</f>
        <v>Maíz</v>
      </c>
      <c r="C10" t="str">
        <f>'Distribución Cultivos en Lotes'!C8</f>
        <v>San Nicolas</v>
      </c>
      <c r="D10" s="129">
        <f>'Distribución Cultivos en Lotes'!D8</f>
        <v>25</v>
      </c>
      <c r="E10" t="str">
        <f>'Distribución Cultivos en Lotes'!E8</f>
        <v>Postrera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 s="121" t="s">
        <v>139</v>
      </c>
      <c r="X10" s="119"/>
      <c r="Y10" s="119"/>
      <c r="Z10" s="120"/>
      <c r="AA10" s="121" t="s">
        <v>137</v>
      </c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138</v>
      </c>
      <c r="AR10" s="120"/>
      <c r="AS10" s="130"/>
      <c r="AT10" s="13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 s="128"/>
    </row>
    <row r="11" spans="2:61" ht="13" customHeight="1" thickBot="1" x14ac:dyDescent="0.4">
      <c r="B11" s="118" t="str">
        <f>'Distribución Cultivos en Lotes'!B9</f>
        <v>Maíz</v>
      </c>
      <c r="C11" t="str">
        <f>'Distribución Cultivos en Lotes'!C9</f>
        <v>Zona 1</v>
      </c>
      <c r="D11" s="129">
        <f>'Distribución Cultivos en Lotes'!D9</f>
        <v>8.0237358101135214</v>
      </c>
      <c r="E11" t="str">
        <f>'Distribución Cultivos en Lotes'!E9</f>
        <v>Postrera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 s="121" t="s">
        <v>139</v>
      </c>
      <c r="X11" s="119"/>
      <c r="Y11" s="119"/>
      <c r="Z11" s="120"/>
      <c r="AA11" s="121" t="s">
        <v>137</v>
      </c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20"/>
      <c r="AQ11" s="121" t="s">
        <v>138</v>
      </c>
      <c r="AR11" s="120"/>
      <c r="AS11" s="130"/>
      <c r="AT11" s="130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 s="128"/>
    </row>
    <row r="12" spans="2:61" ht="13" customHeight="1" thickBot="1" x14ac:dyDescent="0.4">
      <c r="B12" s="118" t="str">
        <f>'Distribución Cultivos en Lotes'!B10</f>
        <v>Soya</v>
      </c>
      <c r="C12" t="str">
        <f>'Distribución Cultivos en Lotes'!C10</f>
        <v>Zona 4</v>
      </c>
      <c r="D12" s="129">
        <f>'Distribución Cultivos en Lotes'!D10</f>
        <v>20</v>
      </c>
      <c r="E12" t="str">
        <f>'Distribución Cultivos en Lotes'!E10</f>
        <v>Postrera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25" t="s">
        <v>139</v>
      </c>
      <c r="AA12" s="123"/>
      <c r="AB12" s="123"/>
      <c r="AC12" s="124"/>
      <c r="AD12" s="125" t="s">
        <v>140</v>
      </c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4"/>
      <c r="AP12" s="125" t="s">
        <v>138</v>
      </c>
      <c r="AQ12" s="124"/>
      <c r="AR12" s="130"/>
      <c r="AS12" s="130"/>
      <c r="AT12" s="13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 s="128"/>
    </row>
    <row r="13" spans="2:61" ht="13" customHeight="1" thickBot="1" x14ac:dyDescent="0.4">
      <c r="B13" s="118" t="str">
        <f>'Distribución Cultivos en Lotes'!B11</f>
        <v>Soya</v>
      </c>
      <c r="C13" t="str">
        <f>'Distribución Cultivos en Lotes'!C11</f>
        <v>Zona 3</v>
      </c>
      <c r="D13" s="129">
        <f>'Distribución Cultivos en Lotes'!D11</f>
        <v>16.958756337849238</v>
      </c>
      <c r="E13" t="str">
        <f>'Distribución Cultivos en Lotes'!E11</f>
        <v>Postrera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 s="125" t="s">
        <v>139</v>
      </c>
      <c r="AB13" s="123"/>
      <c r="AC13" s="123"/>
      <c r="AD13" s="124"/>
      <c r="AE13" s="125" t="s">
        <v>140</v>
      </c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4"/>
      <c r="AQ13" s="125" t="s">
        <v>138</v>
      </c>
      <c r="AR13" s="124"/>
      <c r="AS13" s="130"/>
      <c r="AT13" s="13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128"/>
    </row>
    <row r="14" spans="2:61" ht="13" customHeight="1" x14ac:dyDescent="0.35">
      <c r="B14" s="118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 s="130"/>
      <c r="AE14" s="130"/>
      <c r="AF14" s="130"/>
      <c r="AG14"/>
      <c r="AH14"/>
      <c r="AI14"/>
      <c r="AJ14"/>
      <c r="AK14"/>
      <c r="AL14"/>
      <c r="AM14"/>
      <c r="AN14"/>
      <c r="AO14"/>
      <c r="AP14"/>
      <c r="AQ14"/>
      <c r="AR14" s="130"/>
      <c r="AS14" s="130"/>
      <c r="AT14" s="13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128"/>
    </row>
    <row r="15" spans="2:61" ht="13" customHeight="1" x14ac:dyDescent="0.35">
      <c r="B15" s="118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 s="130"/>
      <c r="AE15" s="130"/>
      <c r="AF15" s="130"/>
      <c r="AG15"/>
      <c r="AH15"/>
      <c r="AI15"/>
      <c r="AJ15"/>
      <c r="AK15"/>
      <c r="AL15"/>
      <c r="AM15"/>
      <c r="AN15"/>
      <c r="AO15"/>
      <c r="AP15"/>
      <c r="AQ15"/>
      <c r="AR15" s="130"/>
      <c r="AS15" s="130"/>
      <c r="AT15" s="13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128"/>
    </row>
    <row r="16" spans="2:61" ht="13.5" thickBot="1" x14ac:dyDescent="0.35">
      <c r="B16" s="65" t="s">
        <v>23</v>
      </c>
      <c r="C16" s="66"/>
      <c r="D16" s="116">
        <f>SUM(D7:D15)</f>
        <v>174.9562303699069</v>
      </c>
      <c r="E16" s="66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8"/>
    </row>
  </sheetData>
  <mergeCells count="18">
    <mergeCell ref="AP5:AS5"/>
    <mergeCell ref="AT5:AW5"/>
    <mergeCell ref="AX5:BA5"/>
    <mergeCell ref="BB5:BE5"/>
    <mergeCell ref="BF5:BI5"/>
    <mergeCell ref="B5:B6"/>
    <mergeCell ref="C5:C6"/>
    <mergeCell ref="D5:D6"/>
    <mergeCell ref="E5:E6"/>
    <mergeCell ref="AL5:AO5"/>
    <mergeCell ref="N5:Q5"/>
    <mergeCell ref="R5:U5"/>
    <mergeCell ref="V5:Y5"/>
    <mergeCell ref="Z5:AC5"/>
    <mergeCell ref="AD5:AG5"/>
    <mergeCell ref="AH5:AK5"/>
    <mergeCell ref="F5:I5"/>
    <mergeCell ref="J5:M5"/>
  </mergeCells>
  <phoneticPr fontId="11" type="noConversion"/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3FCB-CDA0-43A9-8AA4-79696DA026E8}">
  <sheetPr>
    <tabColor rgb="FF7030A0"/>
  </sheetPr>
  <dimension ref="B2:CQ16"/>
  <sheetViews>
    <sheetView showGridLines="0" zoomScaleNormal="100" workbookViewId="0">
      <selection activeCell="D1" sqref="D1"/>
    </sheetView>
  </sheetViews>
  <sheetFormatPr defaultColWidth="8.7265625" defaultRowHeight="12.5" x14ac:dyDescent="0.25"/>
  <cols>
    <col min="1" max="1" width="1.7265625" style="70" customWidth="1"/>
    <col min="2" max="2" width="21.6328125" style="69" customWidth="1"/>
    <col min="3" max="3" width="13.54296875" style="69" customWidth="1"/>
    <col min="4" max="4" width="15" style="69" customWidth="1"/>
    <col min="5" max="5" width="18.26953125" style="69" customWidth="1"/>
    <col min="6" max="95" width="3.36328125" style="70" customWidth="1"/>
    <col min="96" max="16384" width="8.7265625" style="70"/>
  </cols>
  <sheetData>
    <row r="2" spans="2:95" ht="13" x14ac:dyDescent="0.3">
      <c r="B2" s="104" t="s">
        <v>141</v>
      </c>
    </row>
    <row r="5" spans="2:95" ht="13" customHeight="1" x14ac:dyDescent="0.25">
      <c r="B5" s="192" t="s">
        <v>50</v>
      </c>
      <c r="C5" s="184" t="s">
        <v>143</v>
      </c>
      <c r="D5" s="186" t="s">
        <v>144</v>
      </c>
      <c r="E5" s="184" t="s">
        <v>30</v>
      </c>
      <c r="F5" s="190" t="s">
        <v>121</v>
      </c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 t="s">
        <v>122</v>
      </c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 t="s">
        <v>123</v>
      </c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1"/>
    </row>
    <row r="6" spans="2:95" ht="19" customHeight="1" thickBot="1" x14ac:dyDescent="0.3">
      <c r="B6" s="193"/>
      <c r="C6" s="185"/>
      <c r="D6" s="187"/>
      <c r="E6" s="185"/>
      <c r="F6" s="150">
        <v>1</v>
      </c>
      <c r="G6" s="150">
        <v>2</v>
      </c>
      <c r="H6" s="150">
        <v>3</v>
      </c>
      <c r="I6" s="150">
        <v>4</v>
      </c>
      <c r="J6" s="150">
        <v>5</v>
      </c>
      <c r="K6" s="150">
        <v>6</v>
      </c>
      <c r="L6" s="150">
        <v>7</v>
      </c>
      <c r="M6" s="150">
        <v>8</v>
      </c>
      <c r="N6" s="150">
        <v>9</v>
      </c>
      <c r="O6" s="150">
        <v>10</v>
      </c>
      <c r="P6" s="150">
        <v>11</v>
      </c>
      <c r="Q6" s="150">
        <v>12</v>
      </c>
      <c r="R6" s="150">
        <v>13</v>
      </c>
      <c r="S6" s="150">
        <v>14</v>
      </c>
      <c r="T6" s="150">
        <v>15</v>
      </c>
      <c r="U6" s="150">
        <v>16</v>
      </c>
      <c r="V6" s="150">
        <v>17</v>
      </c>
      <c r="W6" s="150">
        <v>18</v>
      </c>
      <c r="X6" s="150">
        <v>19</v>
      </c>
      <c r="Y6" s="150">
        <v>20</v>
      </c>
      <c r="Z6" s="150">
        <v>21</v>
      </c>
      <c r="AA6" s="150">
        <v>22</v>
      </c>
      <c r="AB6" s="150">
        <v>23</v>
      </c>
      <c r="AC6" s="150">
        <v>24</v>
      </c>
      <c r="AD6" s="150">
        <v>25</v>
      </c>
      <c r="AE6" s="150">
        <v>26</v>
      </c>
      <c r="AF6" s="150">
        <v>27</v>
      </c>
      <c r="AG6" s="150">
        <v>28</v>
      </c>
      <c r="AH6" s="150">
        <v>29</v>
      </c>
      <c r="AI6" s="150">
        <v>30</v>
      </c>
      <c r="AJ6" s="150">
        <v>31</v>
      </c>
      <c r="AK6" s="150">
        <v>1</v>
      </c>
      <c r="AL6" s="150">
        <v>2</v>
      </c>
      <c r="AM6" s="150">
        <v>3</v>
      </c>
      <c r="AN6" s="150">
        <v>4</v>
      </c>
      <c r="AO6" s="144">
        <v>5</v>
      </c>
      <c r="AP6" s="144">
        <v>6</v>
      </c>
      <c r="AQ6" s="144">
        <v>7</v>
      </c>
      <c r="AR6" s="144">
        <v>8</v>
      </c>
      <c r="AS6" s="144">
        <v>9</v>
      </c>
      <c r="AT6" s="144">
        <v>10</v>
      </c>
      <c r="AU6" s="144">
        <v>11</v>
      </c>
      <c r="AV6" s="144">
        <v>12</v>
      </c>
      <c r="AW6" s="144">
        <v>13</v>
      </c>
      <c r="AX6" s="144">
        <v>14</v>
      </c>
      <c r="AY6" s="144">
        <v>15</v>
      </c>
      <c r="AZ6" s="144">
        <v>16</v>
      </c>
      <c r="BA6" s="144">
        <v>17</v>
      </c>
      <c r="BB6" s="144">
        <v>18</v>
      </c>
      <c r="BC6" s="144">
        <v>19</v>
      </c>
      <c r="BD6" s="144">
        <v>20</v>
      </c>
      <c r="BE6" s="144">
        <v>21</v>
      </c>
      <c r="BF6" s="144">
        <v>22</v>
      </c>
      <c r="BG6" s="144">
        <v>23</v>
      </c>
      <c r="BH6" s="144">
        <v>24</v>
      </c>
      <c r="BI6" s="144">
        <v>25</v>
      </c>
      <c r="BJ6" s="144">
        <v>26</v>
      </c>
      <c r="BK6" s="144">
        <v>27</v>
      </c>
      <c r="BL6" s="144">
        <v>28</v>
      </c>
      <c r="BM6" s="144">
        <v>1</v>
      </c>
      <c r="BN6" s="144">
        <v>2</v>
      </c>
      <c r="BO6" s="144">
        <v>3</v>
      </c>
      <c r="BP6" s="144">
        <v>4</v>
      </c>
      <c r="BQ6" s="144">
        <v>5</v>
      </c>
      <c r="BR6" s="144">
        <v>6</v>
      </c>
      <c r="BS6" s="144">
        <v>7</v>
      </c>
      <c r="BT6" s="144">
        <v>8</v>
      </c>
      <c r="BU6" s="144">
        <v>9</v>
      </c>
      <c r="BV6" s="144">
        <v>10</v>
      </c>
      <c r="BW6" s="144">
        <v>11</v>
      </c>
      <c r="BX6" s="144">
        <v>12</v>
      </c>
      <c r="BY6" s="144">
        <v>13</v>
      </c>
      <c r="BZ6" s="144">
        <v>14</v>
      </c>
      <c r="CA6" s="144">
        <v>15</v>
      </c>
      <c r="CB6" s="144">
        <v>16</v>
      </c>
      <c r="CC6" s="144">
        <v>17</v>
      </c>
      <c r="CD6" s="144">
        <v>18</v>
      </c>
      <c r="CE6" s="144">
        <v>19</v>
      </c>
      <c r="CF6" s="144">
        <v>20</v>
      </c>
      <c r="CG6" s="144">
        <v>21</v>
      </c>
      <c r="CH6" s="144">
        <v>22</v>
      </c>
      <c r="CI6" s="144">
        <v>23</v>
      </c>
      <c r="CJ6" s="144">
        <v>24</v>
      </c>
      <c r="CK6" s="144">
        <v>25</v>
      </c>
      <c r="CL6" s="144">
        <v>26</v>
      </c>
      <c r="CM6" s="144">
        <v>27</v>
      </c>
      <c r="CN6" s="144">
        <v>28</v>
      </c>
      <c r="CO6" s="144">
        <v>29</v>
      </c>
      <c r="CP6" s="144">
        <v>30</v>
      </c>
      <c r="CQ6" s="145">
        <v>31</v>
      </c>
    </row>
    <row r="7" spans="2:95" ht="13" customHeight="1" thickTop="1" thickBot="1" x14ac:dyDescent="0.4">
      <c r="B7" s="133" t="s">
        <v>142</v>
      </c>
      <c r="C7" s="40"/>
      <c r="D7" s="40">
        <v>30000</v>
      </c>
      <c r="E7" s="149"/>
      <c r="F7" s="154" t="s">
        <v>152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6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 s="142"/>
    </row>
    <row r="8" spans="2:95" ht="13" customHeight="1" thickBot="1" x14ac:dyDescent="0.4">
      <c r="B8" s="134" t="s">
        <v>145</v>
      </c>
      <c r="C8" s="40">
        <v>1</v>
      </c>
      <c r="D8" s="40"/>
      <c r="E8"/>
      <c r="F8" s="146" t="s">
        <v>148</v>
      </c>
      <c r="G8" s="147"/>
      <c r="H8" s="147"/>
      <c r="I8" s="147"/>
      <c r="J8" s="147"/>
      <c r="K8" s="147"/>
      <c r="L8" s="147"/>
      <c r="M8" s="147"/>
      <c r="N8" s="147"/>
      <c r="O8" s="14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 s="142"/>
    </row>
    <row r="9" spans="2:95" ht="13" customHeight="1" thickBot="1" x14ac:dyDescent="0.4">
      <c r="B9" s="134" t="s">
        <v>146</v>
      </c>
      <c r="C9" s="40">
        <v>1</v>
      </c>
      <c r="D9" s="40"/>
      <c r="E9"/>
      <c r="F9"/>
      <c r="G9"/>
      <c r="H9"/>
      <c r="I9"/>
      <c r="J9"/>
      <c r="K9"/>
      <c r="L9"/>
      <c r="M9"/>
      <c r="N9"/>
      <c r="O9"/>
      <c r="P9" s="138" t="s">
        <v>149</v>
      </c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7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 s="142"/>
    </row>
    <row r="10" spans="2:95" ht="13" customHeight="1" thickBot="1" x14ac:dyDescent="0.4">
      <c r="B10" s="134" t="s">
        <v>147</v>
      </c>
      <c r="C10" s="40">
        <v>1</v>
      </c>
      <c r="D10" s="4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138" t="s">
        <v>150</v>
      </c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 s="142"/>
    </row>
    <row r="11" spans="2:95" ht="13" customHeight="1" thickBot="1" x14ac:dyDescent="0.4">
      <c r="B11" s="133" t="s">
        <v>151</v>
      </c>
      <c r="C11" s="40"/>
      <c r="D11" s="40">
        <v>30000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151" t="s">
        <v>152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3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 s="142"/>
    </row>
    <row r="12" spans="2:95" ht="13" customHeight="1" thickBot="1" x14ac:dyDescent="0.4">
      <c r="B12" s="134" t="s">
        <v>145</v>
      </c>
      <c r="C12" s="40">
        <v>2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139" t="s">
        <v>148</v>
      </c>
      <c r="AP12" s="140"/>
      <c r="AQ12" s="140"/>
      <c r="AR12" s="140"/>
      <c r="AS12" s="140"/>
      <c r="AT12" s="140"/>
      <c r="AU12" s="140"/>
      <c r="AV12" s="140"/>
      <c r="AW12" s="140"/>
      <c r="AX12" s="141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 s="142"/>
    </row>
    <row r="13" spans="2:95" ht="13" customHeight="1" thickBot="1" x14ac:dyDescent="0.4">
      <c r="B13" s="134" t="s">
        <v>146</v>
      </c>
      <c r="C13" s="40">
        <v>2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39" t="s">
        <v>149</v>
      </c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1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 s="142"/>
    </row>
    <row r="14" spans="2:95" ht="13" customHeight="1" thickBot="1" x14ac:dyDescent="0.4">
      <c r="B14" s="134" t="s">
        <v>147</v>
      </c>
      <c r="C14" s="40">
        <v>2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 s="139" t="s">
        <v>150</v>
      </c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 s="142"/>
    </row>
    <row r="15" spans="2:95" ht="13" customHeight="1" x14ac:dyDescent="0.35">
      <c r="B15" s="134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 s="142"/>
    </row>
    <row r="16" spans="2:95" ht="13.5" thickBot="1" x14ac:dyDescent="0.35">
      <c r="B16" s="135" t="s">
        <v>23</v>
      </c>
      <c r="C16" s="66"/>
      <c r="D16" s="132">
        <f>SUM(D7:D15)</f>
        <v>60000</v>
      </c>
      <c r="E16" s="66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143"/>
    </row>
  </sheetData>
  <mergeCells count="7">
    <mergeCell ref="AK5:BL5"/>
    <mergeCell ref="BM5:CQ5"/>
    <mergeCell ref="F5:AJ5"/>
    <mergeCell ref="B5:B6"/>
    <mergeCell ref="C5:C6"/>
    <mergeCell ref="D5:D6"/>
    <mergeCell ref="E5:E6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D16F5B890DE41B44C74502AFDB74D" ma:contentTypeVersion="4" ma:contentTypeDescription="Create a new document." ma:contentTypeScope="" ma:versionID="422e8a535421dfe2f9594ba29b0a2b69">
  <xsd:schema xmlns:xsd="http://www.w3.org/2001/XMLSchema" xmlns:xs="http://www.w3.org/2001/XMLSchema" xmlns:p="http://schemas.microsoft.com/office/2006/metadata/properties" xmlns:ns2="e4d4cd15-9106-45d4-bafc-d238a4e778e2" targetNamespace="http://schemas.microsoft.com/office/2006/metadata/properties" ma:root="true" ma:fieldsID="3eb7fdccaea6463902e3784a2fca5c45" ns2:_="">
    <xsd:import namespace="e4d4cd15-9106-45d4-bafc-d238a4e778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4cd15-9106-45d4-bafc-d238a4e778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35F44-FC6F-4344-94F6-377EF258AB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E1C398-996B-43A8-8659-5D68D8E51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4cd15-9106-45d4-bafc-d238a4e778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AD89A7-A623-47FA-B352-8C5387DACC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Rendimientos &amp; Supuestos </vt:lpstr>
      <vt:lpstr>Distribución Cultivos en Lotes</vt:lpstr>
      <vt:lpstr>Actividades</vt:lpstr>
      <vt:lpstr>Diagrama de Gantt</vt:lpstr>
      <vt:lpstr>Pollos de Engorde</vt:lpstr>
      <vt:lpstr>Actividades!Print_Area</vt:lpstr>
      <vt:lpstr>'Rendimientos &amp; Supuestos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Josue Calix Morales</dc:creator>
  <cp:keywords/>
  <dc:description/>
  <cp:lastModifiedBy>Marvin Josue Calix Morales</cp:lastModifiedBy>
  <cp:revision/>
  <dcterms:created xsi:type="dcterms:W3CDTF">2022-07-27T01:07:37Z</dcterms:created>
  <dcterms:modified xsi:type="dcterms:W3CDTF">2024-01-25T16:58:46Z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0x0101000C2D16F5B890DE41B44C74502AFDB74D</vt:lpwstr>
  </property>
</Properties>
</file>